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1760" activeTab="6"/>
  </bookViews>
  <sheets>
    <sheet name="chargement 2014" sheetId="2" r:id="rId1"/>
    <sheet name="chargement 2015" sheetId="1" r:id="rId2"/>
    <sheet name="chargement 2016" sheetId="5" r:id="rId3"/>
    <sheet name="chargement 2017" sheetId="7" r:id="rId4"/>
    <sheet name="Chargement 2018" sheetId="9" r:id="rId5"/>
    <sheet name="Chargement 2019" sheetId="11" r:id="rId6"/>
    <sheet name="Chargement 2020" sheetId="13" r:id="rId7"/>
    <sheet name="Réception 2014" sheetId="3" r:id="rId8"/>
    <sheet name="Réception 2015" sheetId="4" r:id="rId9"/>
    <sheet name="Réception 2016" sheetId="6" r:id="rId10"/>
    <sheet name="Réception 2017" sheetId="8" r:id="rId11"/>
    <sheet name="Réception 2018" sheetId="10" r:id="rId12"/>
    <sheet name="Réception 2019" sheetId="12" r:id="rId13"/>
    <sheet name="Feuil2" sheetId="14" r:id="rId14"/>
  </sheets>
  <calcPr calcId="145621"/>
</workbook>
</file>

<file path=xl/calcChain.xml><?xml version="1.0" encoding="utf-8"?>
<calcChain xmlns="http://schemas.openxmlformats.org/spreadsheetml/2006/main">
  <c r="F98" i="13" l="1"/>
  <c r="F87" i="13"/>
  <c r="F78" i="13"/>
  <c r="D78" i="13"/>
  <c r="D146" i="13" l="1"/>
  <c r="D145" i="13"/>
  <c r="D144" i="13"/>
  <c r="D143" i="13"/>
  <c r="D142" i="13"/>
  <c r="D141" i="13"/>
  <c r="D140" i="13"/>
  <c r="D139" i="13"/>
  <c r="D138" i="13"/>
  <c r="D137" i="13"/>
  <c r="D136" i="13" l="1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72" i="13" l="1"/>
  <c r="D71" i="13"/>
  <c r="D70" i="13"/>
  <c r="D69" i="13"/>
  <c r="D68" i="13"/>
  <c r="D67" i="13"/>
  <c r="D66" i="13"/>
  <c r="D65" i="13" l="1"/>
  <c r="D64" i="13"/>
  <c r="D63" i="13"/>
  <c r="D62" i="13"/>
  <c r="D61" i="13"/>
  <c r="D60" i="13"/>
  <c r="D59" i="13"/>
  <c r="D58" i="13"/>
  <c r="D44" i="13" l="1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73" i="13"/>
  <c r="D74" i="13"/>
  <c r="D75" i="13"/>
  <c r="D76" i="13"/>
  <c r="D77" i="13"/>
  <c r="D79" i="13"/>
  <c r="D80" i="13"/>
  <c r="D81" i="13"/>
  <c r="D82" i="13"/>
  <c r="D83" i="13"/>
  <c r="D84" i="13"/>
  <c r="D85" i="13"/>
  <c r="D86" i="13"/>
  <c r="D87" i="13"/>
  <c r="D25" i="13" l="1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6" i="13"/>
  <c r="F14" i="13" l="1"/>
  <c r="F29" i="13" s="1"/>
  <c r="F42" i="13" s="1"/>
  <c r="F57" i="13" s="1"/>
  <c r="F65" i="13" s="1"/>
  <c r="F108" i="13" s="1"/>
  <c r="F119" i="13" s="1"/>
  <c r="F136" i="13" s="1"/>
  <c r="F146" i="13" s="1"/>
  <c r="F127" i="11"/>
  <c r="F126" i="11"/>
  <c r="F112" i="11" l="1"/>
  <c r="F110" i="11" l="1"/>
  <c r="F91" i="11" l="1"/>
  <c r="F80" i="11" l="1"/>
  <c r="F75" i="11" l="1"/>
  <c r="F69" i="11" l="1"/>
  <c r="F63" i="11" l="1"/>
  <c r="F56" i="11" l="1"/>
  <c r="D31" i="11" l="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F46" i="11"/>
  <c r="F29" i="11" l="1"/>
  <c r="F16" i="11" l="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7" i="11"/>
  <c r="F5" i="11" l="1"/>
  <c r="D6" i="11"/>
  <c r="D5" i="11"/>
  <c r="F107" i="9" l="1"/>
  <c r="F105" i="9"/>
  <c r="F102" i="9" l="1"/>
  <c r="D96" i="9" l="1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95" i="9"/>
  <c r="F94" i="9" l="1"/>
  <c r="D94" i="9"/>
  <c r="F83" i="9" l="1"/>
  <c r="F75" i="9" l="1"/>
  <c r="F68" i="9" l="1"/>
  <c r="F61" i="9" l="1"/>
  <c r="D49" i="9" l="1"/>
  <c r="D45" i="9"/>
  <c r="D46" i="9"/>
  <c r="D47" i="9"/>
  <c r="D48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F48" i="9" l="1"/>
  <c r="D40" i="9" l="1"/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1" i="9"/>
  <c r="D42" i="9"/>
  <c r="D43" i="9"/>
  <c r="F43" i="9" s="1"/>
  <c r="D44" i="9"/>
  <c r="D4" i="9"/>
  <c r="F4" i="9" s="1"/>
  <c r="F22" i="9" l="1"/>
  <c r="F28" i="9"/>
  <c r="F12" i="9"/>
  <c r="E10" i="8" l="1"/>
  <c r="F129" i="7" l="1"/>
  <c r="F127" i="7"/>
  <c r="F119" i="7" l="1"/>
  <c r="F110" i="7" l="1"/>
  <c r="F101" i="7" l="1"/>
  <c r="E6" i="8" l="1"/>
  <c r="E7" i="8"/>
  <c r="E8" i="8"/>
  <c r="E9" i="8"/>
  <c r="E5" i="8"/>
  <c r="E12" i="8" l="1"/>
  <c r="F91" i="7"/>
  <c r="F86" i="7"/>
  <c r="F77" i="7" l="1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2" i="7"/>
  <c r="D43" i="7"/>
  <c r="D44" i="7"/>
  <c r="D45" i="7"/>
  <c r="D46" i="7"/>
  <c r="D47" i="7"/>
  <c r="D49" i="7"/>
  <c r="D50" i="7"/>
  <c r="D51" i="7"/>
  <c r="D52" i="7"/>
  <c r="D53" i="7"/>
  <c r="D54" i="7"/>
  <c r="D56" i="7"/>
  <c r="D58" i="7"/>
  <c r="D59" i="7"/>
  <c r="D60" i="7"/>
  <c r="D61" i="7"/>
  <c r="D62" i="7"/>
  <c r="D68" i="7"/>
  <c r="D69" i="7"/>
  <c r="D70" i="7"/>
  <c r="D71" i="7"/>
  <c r="D72" i="7"/>
  <c r="D73" i="7"/>
  <c r="D74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F60" i="7" l="1"/>
  <c r="F18" i="7"/>
  <c r="F44" i="7"/>
  <c r="F33" i="7"/>
  <c r="D4" i="7"/>
  <c r="D5" i="7" l="1"/>
  <c r="D8" i="7"/>
  <c r="D7" i="7"/>
  <c r="D6" i="7"/>
  <c r="F10" i="7" l="1"/>
  <c r="E10" i="6"/>
  <c r="F98" i="5"/>
  <c r="F97" i="5"/>
  <c r="F88" i="5" l="1"/>
  <c r="F80" i="5" l="1"/>
  <c r="F69" i="5" l="1"/>
  <c r="D118" i="5" l="1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F47" i="5" l="1"/>
  <c r="F40" i="5" l="1"/>
  <c r="F31" i="5"/>
  <c r="F18" i="5"/>
  <c r="F12" i="5"/>
  <c r="F7" i="5"/>
  <c r="D64" i="5" l="1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F53" i="5" s="1"/>
  <c r="F72" i="5" s="1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E9" i="6" l="1"/>
  <c r="E8" i="6"/>
  <c r="E7" i="6"/>
  <c r="E6" i="6"/>
  <c r="E5" i="6"/>
  <c r="D20" i="5" l="1"/>
  <c r="D21" i="5"/>
  <c r="D22" i="5"/>
  <c r="D23" i="5"/>
  <c r="D33" i="5"/>
  <c r="D32" i="5"/>
  <c r="D31" i="5"/>
  <c r="D30" i="5"/>
  <c r="D29" i="5"/>
  <c r="D28" i="5"/>
  <c r="D27" i="5"/>
  <c r="D26" i="5"/>
  <c r="D25" i="5"/>
  <c r="D24" i="5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5" i="5"/>
  <c r="E10" i="4" l="1"/>
  <c r="E9" i="4"/>
  <c r="E6" i="4"/>
  <c r="E7" i="4"/>
  <c r="E8" i="4"/>
  <c r="D91" i="1" l="1"/>
  <c r="D90" i="1"/>
  <c r="D89" i="1" l="1"/>
  <c r="D88" i="1"/>
  <c r="D87" i="1"/>
  <c r="D86" i="1"/>
  <c r="D85" i="1" l="1"/>
  <c r="D84" i="1"/>
  <c r="D83" i="1" l="1"/>
  <c r="D82" i="1"/>
  <c r="D81" i="1"/>
  <c r="D80" i="1"/>
  <c r="D79" i="1"/>
  <c r="D78" i="1"/>
  <c r="D77" i="1"/>
  <c r="D76" i="1"/>
  <c r="D75" i="1"/>
  <c r="D74" i="1" l="1"/>
  <c r="D73" i="1" l="1"/>
  <c r="D72" i="1" l="1"/>
  <c r="D69" i="1"/>
  <c r="D63" i="1"/>
  <c r="D64" i="1"/>
  <c r="D65" i="1"/>
  <c r="D66" i="1"/>
  <c r="D67" i="1"/>
  <c r="D68" i="1"/>
  <c r="D70" i="1"/>
  <c r="D71" i="1"/>
  <c r="D62" i="1" l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E5" i="4" l="1"/>
  <c r="E7" i="3"/>
  <c r="E6" i="3"/>
  <c r="E5" i="3"/>
  <c r="D71" i="2" l="1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28" i="2"/>
  <c r="D9" i="2"/>
  <c r="D10" i="2"/>
  <c r="D6" i="2"/>
  <c r="D7" i="2"/>
  <c r="D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3" i="2"/>
  <c r="D5" i="2"/>
  <c r="D44" i="1" l="1"/>
  <c r="D36" i="1"/>
  <c r="D30" i="1"/>
  <c r="D46" i="1"/>
  <c r="D45" i="1"/>
  <c r="D43" i="1"/>
  <c r="D42" i="1"/>
  <c r="D41" i="1"/>
  <c r="D40" i="1"/>
  <c r="D39" i="1"/>
  <c r="D38" i="1"/>
  <c r="D37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0" i="1"/>
  <c r="D11" i="1"/>
  <c r="D12" i="1"/>
  <c r="D13" i="1"/>
  <c r="D14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<sst xmlns="http://schemas.openxmlformats.org/spreadsheetml/2006/main" count="265" uniqueCount="147">
  <si>
    <t>Janvier</t>
  </si>
  <si>
    <t xml:space="preserve">Février </t>
  </si>
  <si>
    <t>Mars</t>
  </si>
  <si>
    <t>Avril</t>
  </si>
  <si>
    <t>Mai</t>
  </si>
  <si>
    <t>Juin</t>
  </si>
  <si>
    <t>Juillet</t>
  </si>
  <si>
    <t>Palette rendu sans chargement</t>
  </si>
  <si>
    <t>Commandes</t>
  </si>
  <si>
    <t>Charger</t>
  </si>
  <si>
    <t>Rendu</t>
  </si>
  <si>
    <t>39066 + 38665</t>
  </si>
  <si>
    <t xml:space="preserve">39817 + 39850 </t>
  </si>
  <si>
    <t>41140+40615</t>
  </si>
  <si>
    <t>38663+41558</t>
  </si>
  <si>
    <t>41495+39854</t>
  </si>
  <si>
    <t>41497+42861</t>
  </si>
  <si>
    <t>40610+40605+43340+43343</t>
  </si>
  <si>
    <t>40344+42131</t>
  </si>
  <si>
    <t>42862+41987</t>
  </si>
  <si>
    <t>43620+70765</t>
  </si>
  <si>
    <t>45326+45204+43617+43047</t>
  </si>
  <si>
    <t>41983+47489</t>
  </si>
  <si>
    <t>44524+48616</t>
  </si>
  <si>
    <t>42269+47980+47984</t>
  </si>
  <si>
    <t>49005+48513</t>
  </si>
  <si>
    <t>47986+45441</t>
  </si>
  <si>
    <t>43609+49840</t>
  </si>
  <si>
    <t>49845+49008</t>
  </si>
  <si>
    <t>49453+48508</t>
  </si>
  <si>
    <t>51021+49006</t>
  </si>
  <si>
    <t>51023+49853</t>
  </si>
  <si>
    <t>47513+50349+50865+52126+52139+52291</t>
  </si>
  <si>
    <t>51030+54574</t>
  </si>
  <si>
    <t>54575+56162+56301</t>
  </si>
  <si>
    <t>49842+56156+56476+56974</t>
  </si>
  <si>
    <t>Aout</t>
  </si>
  <si>
    <t>56473+56580</t>
  </si>
  <si>
    <t>Septembre</t>
  </si>
  <si>
    <t>57031+57033</t>
  </si>
  <si>
    <t>57482+57755+57914+59209+59210+…</t>
  </si>
  <si>
    <t>59802+59787+59796</t>
  </si>
  <si>
    <t>61016+50991</t>
  </si>
  <si>
    <t>59792+60208</t>
  </si>
  <si>
    <t>Octobre</t>
  </si>
  <si>
    <t>58594+59784+61862</t>
  </si>
  <si>
    <t>62158+62712</t>
  </si>
  <si>
    <t>61758+64365</t>
  </si>
  <si>
    <t>63441+64355+64370</t>
  </si>
  <si>
    <t>Novembre</t>
  </si>
  <si>
    <t>62661+63445</t>
  </si>
  <si>
    <t>66563+</t>
  </si>
  <si>
    <t>Décembre</t>
  </si>
  <si>
    <t>BRUGGEMAN RECEPTION 2014</t>
  </si>
  <si>
    <t>COMMANDES</t>
  </si>
  <si>
    <t>RECU</t>
  </si>
  <si>
    <t>RENDU</t>
  </si>
  <si>
    <t xml:space="preserve">DUT </t>
  </si>
  <si>
    <t>VFDR14018648</t>
  </si>
  <si>
    <t>BRUGGEMAN  2014 (palettes Europe)</t>
  </si>
  <si>
    <t>BRUGGEMAN 2015 (palette Europe)</t>
  </si>
  <si>
    <t>BRUGGEMAN RECEPTION 2015</t>
  </si>
  <si>
    <t>Dû</t>
  </si>
  <si>
    <t>VFDR14045094</t>
  </si>
  <si>
    <t>VFDR15015567</t>
  </si>
  <si>
    <t xml:space="preserve">palette rendu essers </t>
  </si>
  <si>
    <t>Hamman</t>
  </si>
  <si>
    <t>Essers</t>
  </si>
  <si>
    <t xml:space="preserve"> Trans Europe Express</t>
  </si>
  <si>
    <t>palettre rendu sans chargement</t>
  </si>
  <si>
    <t>87724/89032/80877</t>
  </si>
  <si>
    <t>90560/85055</t>
  </si>
  <si>
    <t>85030/92409/92414</t>
  </si>
  <si>
    <t>Decembre</t>
  </si>
  <si>
    <t>VFRD15017012</t>
  </si>
  <si>
    <t>VFRD15016095</t>
  </si>
  <si>
    <t>VFRD15020042</t>
  </si>
  <si>
    <t>Trans Europe Express</t>
  </si>
  <si>
    <t xml:space="preserve"> Hamann</t>
  </si>
  <si>
    <t xml:space="preserve"> Essers</t>
  </si>
  <si>
    <t>BRUGGEMAN 2016 (palette Europe)</t>
  </si>
  <si>
    <t xml:space="preserve">Fevrier </t>
  </si>
  <si>
    <t xml:space="preserve">Mars </t>
  </si>
  <si>
    <t>depot pal</t>
  </si>
  <si>
    <t>BRUGGEMAN RECEPTION 2016</t>
  </si>
  <si>
    <t>10460/ 26/04/16</t>
  </si>
  <si>
    <t xml:space="preserve">CUMUL </t>
  </si>
  <si>
    <t>Reste dû</t>
  </si>
  <si>
    <t>04649/08/07/16</t>
  </si>
  <si>
    <t>12934/05/082016</t>
  </si>
  <si>
    <t>13484/05/09/2016</t>
  </si>
  <si>
    <t>15210/08/12/16</t>
  </si>
  <si>
    <t>BRUGGEMAN 2017  (palettes europe)</t>
  </si>
  <si>
    <t>reste du 31/12/16</t>
  </si>
  <si>
    <t>dépose palette 11/01</t>
  </si>
  <si>
    <t>reste du 31/12/15</t>
  </si>
  <si>
    <t>reste du 31/12/14</t>
  </si>
  <si>
    <t>retour du 15/02/17</t>
  </si>
  <si>
    <t>26659(caraibos)</t>
  </si>
  <si>
    <t xml:space="preserve">Juillet </t>
  </si>
  <si>
    <t xml:space="preserve">Aout </t>
  </si>
  <si>
    <t>BRUGGEMAN RECEPTION 2017</t>
  </si>
  <si>
    <t>16867 10/03/17</t>
  </si>
  <si>
    <t>17885 08/05/17</t>
  </si>
  <si>
    <t>18339 01/06/17</t>
  </si>
  <si>
    <t>18784 30/06/17</t>
  </si>
  <si>
    <t>1897317/07/17</t>
  </si>
  <si>
    <t>depot palette 18/10</t>
  </si>
  <si>
    <t>depot palette 28/11</t>
  </si>
  <si>
    <t>depot palettes 12/12</t>
  </si>
  <si>
    <t>19897 18/09/17</t>
  </si>
  <si>
    <t>BRUGGEMAN 2018 (palettes europe)</t>
  </si>
  <si>
    <t>Rest du 31/12/2017</t>
  </si>
  <si>
    <t>TRANS EUROPE EXPRESS</t>
  </si>
  <si>
    <t>depot palettes</t>
  </si>
  <si>
    <t>deptot palettes</t>
  </si>
  <si>
    <t>BRUGGEMAN RECEPTION 2018</t>
  </si>
  <si>
    <t>VFRD18010899</t>
  </si>
  <si>
    <t>4 CHEPS</t>
  </si>
  <si>
    <t>VFRD18011911</t>
  </si>
  <si>
    <t>1 CHEP</t>
  </si>
  <si>
    <t>VFRD18012600</t>
  </si>
  <si>
    <t>VFRD18012787</t>
  </si>
  <si>
    <t>VFRD18014117</t>
  </si>
  <si>
    <t>2 CHEPS</t>
  </si>
  <si>
    <t>VFRD18015468</t>
  </si>
  <si>
    <t>BRUGGEMAN 2019 (palettes europe)</t>
  </si>
  <si>
    <t>RESTE DU 31/12/2018</t>
  </si>
  <si>
    <t xml:space="preserve">DECEMBRE </t>
  </si>
  <si>
    <t>BRUGGEMAN RECEPTION 2019</t>
  </si>
  <si>
    <t xml:space="preserve">RECU </t>
  </si>
  <si>
    <t>DUT</t>
  </si>
  <si>
    <t>retour palette</t>
  </si>
  <si>
    <t>BRUGGEMAN 2020 (palettes europe)</t>
  </si>
  <si>
    <t>reste du 31/12/20</t>
  </si>
  <si>
    <t>depot palette</t>
  </si>
  <si>
    <t>Fevrier</t>
  </si>
  <si>
    <t>12646+10517+9502</t>
  </si>
  <si>
    <t>JUIN</t>
  </si>
  <si>
    <t>JUILLET</t>
  </si>
  <si>
    <t>AOUT</t>
  </si>
  <si>
    <t>SEPTEMBRE</t>
  </si>
  <si>
    <t>OCTOBRE</t>
  </si>
  <si>
    <t>NOVEMBRE</t>
  </si>
  <si>
    <t>29001+27681+29824</t>
  </si>
  <si>
    <t>DECEMBRE</t>
  </si>
  <si>
    <t>Dépôt palettes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</si>
</sst>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/>
    </xf>
    <xf numFmtId="0" fontId="0" fillId="3" borderId="35" xfId="0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5" borderId="35" xfId="0" applyFont="1" applyFill="1" applyBorder="1"/>
    <xf numFmtId="0" fontId="0" fillId="5" borderId="1" xfId="0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20" xfId="0" applyFill="1" applyBorder="1"/>
    <xf numFmtId="0" fontId="0" fillId="6" borderId="40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5" borderId="35" xfId="0" applyFill="1" applyBorder="1"/>
    <xf numFmtId="0" fontId="0" fillId="2" borderId="35" xfId="0" applyFill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Border="1"/>
    <xf numFmtId="0" fontId="2" fillId="0" borderId="9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36" xfId="0" applyBorder="1"/>
    <xf numFmtId="0" fontId="0" fillId="5" borderId="4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36" xfId="0" applyFill="1" applyBorder="1"/>
    <xf numFmtId="0" fontId="4" fillId="5" borderId="31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" fillId="5" borderId="48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5" borderId="38" xfId="0" applyFont="1" applyFill="1" applyBorder="1" applyAlignment="1">
      <alignment horizontal="center"/>
    </xf>
    <xf numFmtId="0" fontId="4" fillId="5" borderId="53" xfId="0" applyFont="1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4" fillId="5" borderId="56" xfId="0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/>
    </xf>
    <xf numFmtId="0" fontId="4" fillId="5" borderId="52" xfId="0" applyFont="1" applyFill="1" applyBorder="1" applyAlignment="1">
      <alignment horizontal="center"/>
    </xf>
    <xf numFmtId="0" fontId="0" fillId="5" borderId="12" xfId="0" applyFill="1" applyBorder="1"/>
    <xf numFmtId="0" fontId="4" fillId="5" borderId="29" xfId="0" applyFont="1" applyFill="1" applyBorder="1" applyAlignment="1">
      <alignment horizontal="center"/>
    </xf>
    <xf numFmtId="0" fontId="0" fillId="5" borderId="15" xfId="0" applyFill="1" applyBorder="1"/>
    <xf numFmtId="0" fontId="0" fillId="0" borderId="1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2" fillId="5" borderId="32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0" borderId="35" xfId="0" applyFont="1" applyBorder="1"/>
    <xf numFmtId="0" fontId="0" fillId="5" borderId="37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0" fillId="5" borderId="1" xfId="0" applyFill="1" applyBorder="1"/>
    <xf numFmtId="0" fontId="0" fillId="5" borderId="40" xfId="0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0" fillId="5" borderId="3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5" borderId="52" xfId="0" applyFill="1" applyBorder="1" applyAlignment="1">
      <alignment horizontal="center"/>
    </xf>
    <xf numFmtId="0" fontId="2" fillId="0" borderId="32" xfId="0" applyFont="1" applyFill="1" applyBorder="1"/>
    <xf numFmtId="0" fontId="2" fillId="5" borderId="59" xfId="0" applyFont="1" applyFill="1" applyBorder="1"/>
    <xf numFmtId="0" fontId="2" fillId="5" borderId="60" xfId="0" applyFont="1" applyFill="1" applyBorder="1"/>
    <xf numFmtId="0" fontId="2" fillId="5" borderId="58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0" xfId="0" applyFill="1" applyBorder="1"/>
    <xf numFmtId="0" fontId="0" fillId="5" borderId="18" xfId="0" applyFill="1" applyBorder="1"/>
    <xf numFmtId="0" fontId="0" fillId="5" borderId="11" xfId="0" applyFill="1" applyBorder="1"/>
    <xf numFmtId="0" fontId="0" fillId="5" borderId="21" xfId="0" applyFill="1" applyBorder="1"/>
    <xf numFmtId="0" fontId="0" fillId="5" borderId="31" xfId="0" applyFill="1" applyBorder="1"/>
    <xf numFmtId="0" fontId="0" fillId="5" borderId="26" xfId="0" applyFill="1" applyBorder="1"/>
    <xf numFmtId="0" fontId="0" fillId="5" borderId="47" xfId="0" applyFill="1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5" borderId="2" xfId="0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5" borderId="48" xfId="0" applyFill="1" applyBorder="1"/>
    <xf numFmtId="0" fontId="1" fillId="5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5" borderId="15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39"/>
    </xf>
    <xf numFmtId="0" fontId="1" fillId="0" borderId="14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1" fillId="0" borderId="29" xfId="0" applyFont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 textRotation="90"/>
    </xf>
    <xf numFmtId="0" fontId="1" fillId="0" borderId="3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5" fontId="1" fillId="0" borderId="28" xfId="0" applyNumberFormat="1" applyFont="1" applyBorder="1" applyAlignment="1">
      <alignment horizontal="center" vertical="center"/>
    </xf>
    <xf numFmtId="15" fontId="1" fillId="0" borderId="29" xfId="0" applyNumberFormat="1" applyFont="1" applyBorder="1" applyAlignment="1">
      <alignment horizontal="center" vertical="center"/>
    </xf>
    <xf numFmtId="15" fontId="1" fillId="0" borderId="30" xfId="0" applyNumberFormat="1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51" xfId="0" applyFont="1" applyFill="1" applyBorder="1" applyAlignment="1">
      <alignment horizontal="center" vertical="center"/>
    </xf>
    <xf numFmtId="0" fontId="0" fillId="5" borderId="52" xfId="0" applyFill="1" applyBorder="1"/>
    <xf numFmtId="0" fontId="0" fillId="0" borderId="8" xfId="0" applyBorder="1"/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61" workbookViewId="0">
      <selection activeCell="D71" sqref="D71"/>
    </sheetView>
  </sheetViews>
  <sheetFormatPr baseColWidth="10" defaultRowHeight="15" x14ac:dyDescent="0.25"/>
  <cols>
    <col min="1" max="1" width="34.7109375" customWidth="1"/>
  </cols>
  <sheetData>
    <row r="1" spans="1:5" x14ac:dyDescent="0.25">
      <c r="A1" s="231" t="s">
        <v>59</v>
      </c>
      <c r="B1" s="232"/>
      <c r="C1" s="232"/>
      <c r="D1" s="232"/>
      <c r="E1" s="233"/>
    </row>
    <row r="2" spans="1:5" ht="15.75" thickBot="1" x14ac:dyDescent="0.3">
      <c r="A2" s="234"/>
      <c r="B2" s="235"/>
      <c r="C2" s="235"/>
      <c r="D2" s="235"/>
      <c r="E2" s="236"/>
    </row>
    <row r="3" spans="1:5" x14ac:dyDescent="0.25">
      <c r="A3" s="237" t="s">
        <v>8</v>
      </c>
      <c r="B3" s="237" t="s">
        <v>9</v>
      </c>
      <c r="C3" s="237" t="s">
        <v>10</v>
      </c>
      <c r="D3" s="237" t="s">
        <v>62</v>
      </c>
      <c r="E3" s="237"/>
    </row>
    <row r="4" spans="1:5" x14ac:dyDescent="0.25">
      <c r="A4" s="238"/>
      <c r="B4" s="238"/>
      <c r="C4" s="238"/>
      <c r="D4" s="238"/>
      <c r="E4" s="238"/>
    </row>
    <row r="5" spans="1:5" x14ac:dyDescent="0.25">
      <c r="A5" s="1">
        <v>27184</v>
      </c>
      <c r="B5" s="1">
        <v>23</v>
      </c>
      <c r="C5" s="1">
        <v>23</v>
      </c>
      <c r="D5" s="1">
        <f>B5-C5</f>
        <v>0</v>
      </c>
      <c r="E5" s="239" t="s">
        <v>0</v>
      </c>
    </row>
    <row r="6" spans="1:5" x14ac:dyDescent="0.25">
      <c r="A6" s="1">
        <v>35616</v>
      </c>
      <c r="B6" s="1">
        <v>2</v>
      </c>
      <c r="C6" s="1">
        <v>2</v>
      </c>
      <c r="D6" s="1">
        <f t="shared" ref="D6:D70" si="0">B6-C6</f>
        <v>0</v>
      </c>
      <c r="E6" s="239"/>
    </row>
    <row r="7" spans="1:5" x14ac:dyDescent="0.25">
      <c r="A7" s="1">
        <v>27207</v>
      </c>
      <c r="B7" s="1">
        <v>30</v>
      </c>
      <c r="C7" s="1">
        <v>30</v>
      </c>
      <c r="D7" s="1">
        <f t="shared" si="0"/>
        <v>0</v>
      </c>
      <c r="E7" s="239"/>
    </row>
    <row r="8" spans="1:5" x14ac:dyDescent="0.25">
      <c r="A8" s="1">
        <v>37130</v>
      </c>
      <c r="B8" s="1">
        <v>2</v>
      </c>
      <c r="C8" s="1">
        <v>2</v>
      </c>
      <c r="D8" s="1">
        <f t="shared" si="0"/>
        <v>0</v>
      </c>
      <c r="E8" s="239"/>
    </row>
    <row r="9" spans="1:5" x14ac:dyDescent="0.25">
      <c r="A9" s="7" t="s">
        <v>11</v>
      </c>
      <c r="B9" s="7">
        <v>4</v>
      </c>
      <c r="C9" s="7">
        <v>4</v>
      </c>
      <c r="D9" s="1">
        <f t="shared" si="0"/>
        <v>0</v>
      </c>
      <c r="E9" s="224"/>
    </row>
    <row r="10" spans="1:5" ht="15.75" thickBot="1" x14ac:dyDescent="0.3">
      <c r="A10" s="7" t="s">
        <v>12</v>
      </c>
      <c r="B10" s="7">
        <v>22</v>
      </c>
      <c r="C10" s="7">
        <v>22</v>
      </c>
      <c r="D10" s="7">
        <f t="shared" si="0"/>
        <v>0</v>
      </c>
      <c r="E10" s="224"/>
    </row>
    <row r="11" spans="1:5" x14ac:dyDescent="0.25">
      <c r="A11" s="8">
        <v>27167</v>
      </c>
      <c r="B11" s="9">
        <v>31</v>
      </c>
      <c r="C11" s="9">
        <v>31</v>
      </c>
      <c r="D11" s="9">
        <f t="shared" si="0"/>
        <v>0</v>
      </c>
      <c r="E11" s="228" t="s">
        <v>1</v>
      </c>
    </row>
    <row r="12" spans="1:5" x14ac:dyDescent="0.25">
      <c r="A12" s="10">
        <v>39063</v>
      </c>
      <c r="B12" s="1">
        <v>23</v>
      </c>
      <c r="C12" s="1">
        <v>23</v>
      </c>
      <c r="D12" s="1">
        <f t="shared" si="0"/>
        <v>0</v>
      </c>
      <c r="E12" s="229"/>
    </row>
    <row r="13" spans="1:5" x14ac:dyDescent="0.25">
      <c r="A13" s="10" t="s">
        <v>13</v>
      </c>
      <c r="B13" s="1">
        <v>25</v>
      </c>
      <c r="C13" s="1">
        <v>25</v>
      </c>
      <c r="D13" s="1">
        <f t="shared" si="0"/>
        <v>0</v>
      </c>
      <c r="E13" s="229"/>
    </row>
    <row r="14" spans="1:5" x14ac:dyDescent="0.25">
      <c r="A14" s="10" t="s">
        <v>14</v>
      </c>
      <c r="B14" s="1">
        <v>22</v>
      </c>
      <c r="C14" s="1">
        <v>0</v>
      </c>
      <c r="D14" s="1">
        <f t="shared" si="0"/>
        <v>22</v>
      </c>
      <c r="E14" s="229"/>
    </row>
    <row r="15" spans="1:5" ht="15.75" thickBot="1" x14ac:dyDescent="0.3">
      <c r="A15" s="11">
        <v>41984</v>
      </c>
      <c r="B15" s="6">
        <v>15</v>
      </c>
      <c r="C15" s="6">
        <v>15</v>
      </c>
      <c r="D15" s="6">
        <f t="shared" si="0"/>
        <v>0</v>
      </c>
      <c r="E15" s="240"/>
    </row>
    <row r="16" spans="1:5" x14ac:dyDescent="0.25">
      <c r="A16" s="5" t="s">
        <v>15</v>
      </c>
      <c r="B16" s="5">
        <v>30</v>
      </c>
      <c r="C16" s="5">
        <v>30</v>
      </c>
      <c r="D16" s="5">
        <f t="shared" si="0"/>
        <v>0</v>
      </c>
      <c r="E16" s="241" t="s">
        <v>2</v>
      </c>
    </row>
    <row r="17" spans="1:5" x14ac:dyDescent="0.25">
      <c r="A17" s="1">
        <v>40608</v>
      </c>
      <c r="B17" s="1">
        <v>26</v>
      </c>
      <c r="C17" s="1">
        <v>26</v>
      </c>
      <c r="D17" s="1">
        <f t="shared" si="0"/>
        <v>0</v>
      </c>
      <c r="E17" s="239"/>
    </row>
    <row r="18" spans="1:5" x14ac:dyDescent="0.25">
      <c r="A18" s="1">
        <v>42886</v>
      </c>
      <c r="B18" s="1">
        <v>20</v>
      </c>
      <c r="C18" s="1">
        <v>20</v>
      </c>
      <c r="D18" s="1">
        <f t="shared" si="0"/>
        <v>0</v>
      </c>
      <c r="E18" s="239"/>
    </row>
    <row r="19" spans="1:5" x14ac:dyDescent="0.25">
      <c r="A19" s="1" t="s">
        <v>16</v>
      </c>
      <c r="B19" s="1">
        <v>23</v>
      </c>
      <c r="C19" s="1">
        <v>23</v>
      </c>
      <c r="D19" s="1">
        <f t="shared" si="0"/>
        <v>0</v>
      </c>
      <c r="E19" s="239"/>
    </row>
    <row r="20" spans="1:5" ht="15.75" thickBot="1" x14ac:dyDescent="0.3">
      <c r="A20" s="6" t="s">
        <v>17</v>
      </c>
      <c r="B20" s="6">
        <v>31</v>
      </c>
      <c r="C20" s="6">
        <v>0</v>
      </c>
      <c r="D20" s="6">
        <f t="shared" si="0"/>
        <v>31</v>
      </c>
      <c r="E20" s="242"/>
    </row>
    <row r="21" spans="1:5" x14ac:dyDescent="0.25">
      <c r="A21" s="5" t="s">
        <v>18</v>
      </c>
      <c r="B21" s="5">
        <v>19</v>
      </c>
      <c r="C21" s="5">
        <v>19</v>
      </c>
      <c r="D21" s="5">
        <f t="shared" si="0"/>
        <v>0</v>
      </c>
      <c r="E21" s="241" t="s">
        <v>3</v>
      </c>
    </row>
    <row r="22" spans="1:5" x14ac:dyDescent="0.25">
      <c r="A22" s="1">
        <v>39663</v>
      </c>
      <c r="B22" s="1">
        <v>33</v>
      </c>
      <c r="C22" s="1">
        <v>33</v>
      </c>
      <c r="D22" s="1">
        <f t="shared" si="0"/>
        <v>0</v>
      </c>
      <c r="E22" s="239"/>
    </row>
    <row r="23" spans="1:5" x14ac:dyDescent="0.25">
      <c r="A23" s="1">
        <v>41991</v>
      </c>
      <c r="B23" s="1">
        <v>30</v>
      </c>
      <c r="C23" s="1">
        <v>30</v>
      </c>
      <c r="D23" s="1">
        <f t="shared" si="0"/>
        <v>0</v>
      </c>
      <c r="E23" s="239"/>
    </row>
    <row r="24" spans="1:5" x14ac:dyDescent="0.25">
      <c r="A24" s="1" t="s">
        <v>19</v>
      </c>
      <c r="B24" s="1">
        <v>24</v>
      </c>
      <c r="C24" s="1">
        <v>15</v>
      </c>
      <c r="D24" s="1">
        <f t="shared" si="0"/>
        <v>9</v>
      </c>
      <c r="E24" s="239"/>
    </row>
    <row r="25" spans="1:5" x14ac:dyDescent="0.25">
      <c r="A25" s="1" t="s">
        <v>20</v>
      </c>
      <c r="B25" s="1">
        <v>32</v>
      </c>
      <c r="C25" s="1">
        <v>32</v>
      </c>
      <c r="D25" s="1">
        <f t="shared" si="0"/>
        <v>0</v>
      </c>
      <c r="E25" s="239"/>
    </row>
    <row r="26" spans="1:5" x14ac:dyDescent="0.25">
      <c r="A26" s="1">
        <v>44631</v>
      </c>
      <c r="B26" s="1">
        <v>32</v>
      </c>
      <c r="C26" s="1">
        <v>32</v>
      </c>
      <c r="D26" s="1">
        <f t="shared" si="0"/>
        <v>0</v>
      </c>
      <c r="E26" s="239"/>
    </row>
    <row r="27" spans="1:5" x14ac:dyDescent="0.25">
      <c r="A27" s="1">
        <v>44530</v>
      </c>
      <c r="B27" s="1">
        <v>20</v>
      </c>
      <c r="C27" s="1">
        <v>20</v>
      </c>
      <c r="D27" s="1">
        <f t="shared" si="0"/>
        <v>0</v>
      </c>
      <c r="E27" s="239"/>
    </row>
    <row r="28" spans="1:5" x14ac:dyDescent="0.25">
      <c r="A28" s="7" t="s">
        <v>21</v>
      </c>
      <c r="B28" s="7">
        <v>20</v>
      </c>
      <c r="C28" s="7">
        <v>20</v>
      </c>
      <c r="D28" s="1">
        <f t="shared" si="0"/>
        <v>0</v>
      </c>
      <c r="E28" s="224"/>
    </row>
    <row r="29" spans="1:5" ht="15.75" thickBot="1" x14ac:dyDescent="0.3">
      <c r="A29" s="6">
        <v>41976</v>
      </c>
      <c r="B29" s="6">
        <v>20</v>
      </c>
      <c r="C29" s="6">
        <v>20</v>
      </c>
      <c r="D29" s="6">
        <f t="shared" si="0"/>
        <v>0</v>
      </c>
      <c r="E29" s="242"/>
    </row>
    <row r="30" spans="1:5" x14ac:dyDescent="0.25">
      <c r="A30" s="1">
        <v>47003</v>
      </c>
      <c r="B30" s="1">
        <v>32</v>
      </c>
      <c r="C30" s="1">
        <v>32</v>
      </c>
      <c r="D30" s="5">
        <f t="shared" si="0"/>
        <v>0</v>
      </c>
      <c r="E30" s="243" t="s">
        <v>4</v>
      </c>
    </row>
    <row r="31" spans="1:5" x14ac:dyDescent="0.25">
      <c r="A31" s="1">
        <v>46578</v>
      </c>
      <c r="B31" s="1">
        <v>5</v>
      </c>
      <c r="C31" s="1">
        <v>5</v>
      </c>
      <c r="D31" s="1">
        <f t="shared" si="0"/>
        <v>0</v>
      </c>
      <c r="E31" s="239"/>
    </row>
    <row r="32" spans="1:5" x14ac:dyDescent="0.25">
      <c r="A32" s="1" t="s">
        <v>22</v>
      </c>
      <c r="B32" s="1">
        <v>18</v>
      </c>
      <c r="C32" s="1">
        <v>18</v>
      </c>
      <c r="D32" s="1">
        <f t="shared" si="0"/>
        <v>0</v>
      </c>
      <c r="E32" s="239"/>
    </row>
    <row r="33" spans="1:5" x14ac:dyDescent="0.25">
      <c r="A33" s="1" t="s">
        <v>23</v>
      </c>
      <c r="B33" s="1">
        <v>31</v>
      </c>
      <c r="C33" s="1">
        <v>31</v>
      </c>
      <c r="D33" s="1">
        <f t="shared" si="0"/>
        <v>0</v>
      </c>
      <c r="E33" s="239"/>
    </row>
    <row r="34" spans="1:5" ht="15.75" thickBot="1" x14ac:dyDescent="0.3">
      <c r="A34" s="6" t="s">
        <v>24</v>
      </c>
      <c r="B34" s="6">
        <v>32</v>
      </c>
      <c r="C34" s="6">
        <v>32</v>
      </c>
      <c r="D34" s="6">
        <f t="shared" si="0"/>
        <v>0</v>
      </c>
      <c r="E34" s="242"/>
    </row>
    <row r="35" spans="1:5" x14ac:dyDescent="0.25">
      <c r="A35" s="8">
        <v>45443</v>
      </c>
      <c r="B35" s="9">
        <v>26</v>
      </c>
      <c r="C35" s="9">
        <v>26</v>
      </c>
      <c r="D35" s="9">
        <f t="shared" si="0"/>
        <v>0</v>
      </c>
      <c r="E35" s="228" t="s">
        <v>5</v>
      </c>
    </row>
    <row r="36" spans="1:5" x14ac:dyDescent="0.25">
      <c r="A36" s="10">
        <v>49849</v>
      </c>
      <c r="B36" s="1">
        <v>33</v>
      </c>
      <c r="C36" s="1">
        <v>33</v>
      </c>
      <c r="D36" s="1">
        <f t="shared" si="0"/>
        <v>0</v>
      </c>
      <c r="E36" s="229"/>
    </row>
    <row r="37" spans="1:5" x14ac:dyDescent="0.25">
      <c r="A37" s="10" t="s">
        <v>25</v>
      </c>
      <c r="B37" s="1">
        <v>31</v>
      </c>
      <c r="C37" s="1">
        <v>31</v>
      </c>
      <c r="D37" s="1">
        <f t="shared" si="0"/>
        <v>0</v>
      </c>
      <c r="E37" s="229"/>
    </row>
    <row r="38" spans="1:5" x14ac:dyDescent="0.25">
      <c r="A38" s="10" t="s">
        <v>26</v>
      </c>
      <c r="B38" s="1">
        <v>20</v>
      </c>
      <c r="C38" s="1">
        <v>20</v>
      </c>
      <c r="D38" s="1">
        <f t="shared" si="0"/>
        <v>0</v>
      </c>
      <c r="E38" s="229"/>
    </row>
    <row r="39" spans="1:5" x14ac:dyDescent="0.25">
      <c r="A39" s="10">
        <v>47983</v>
      </c>
      <c r="B39" s="1">
        <v>20</v>
      </c>
      <c r="C39" s="1">
        <v>20</v>
      </c>
      <c r="D39" s="1">
        <f t="shared" si="0"/>
        <v>0</v>
      </c>
      <c r="E39" s="229"/>
    </row>
    <row r="40" spans="1:5" x14ac:dyDescent="0.25">
      <c r="A40" s="10" t="s">
        <v>27</v>
      </c>
      <c r="B40" s="1">
        <v>29</v>
      </c>
      <c r="C40" s="1">
        <v>29</v>
      </c>
      <c r="D40" s="1">
        <f t="shared" si="0"/>
        <v>0</v>
      </c>
      <c r="E40" s="229"/>
    </row>
    <row r="41" spans="1:5" x14ac:dyDescent="0.25">
      <c r="A41" s="10" t="s">
        <v>28</v>
      </c>
      <c r="B41" s="1">
        <v>30</v>
      </c>
      <c r="C41" s="1">
        <v>30</v>
      </c>
      <c r="D41" s="1">
        <f t="shared" si="0"/>
        <v>0</v>
      </c>
      <c r="E41" s="229"/>
    </row>
    <row r="42" spans="1:5" x14ac:dyDescent="0.25">
      <c r="A42" s="12" t="s">
        <v>29</v>
      </c>
      <c r="B42" s="7">
        <v>31</v>
      </c>
      <c r="C42" s="7">
        <v>26</v>
      </c>
      <c r="D42" s="1">
        <f t="shared" si="0"/>
        <v>5</v>
      </c>
      <c r="E42" s="230"/>
    </row>
    <row r="43" spans="1:5" ht="15.75" thickBot="1" x14ac:dyDescent="0.3">
      <c r="A43" s="11" t="s">
        <v>30</v>
      </c>
      <c r="B43" s="6">
        <v>29</v>
      </c>
      <c r="C43" s="6">
        <v>29</v>
      </c>
      <c r="D43" s="6">
        <f t="shared" si="0"/>
        <v>0</v>
      </c>
      <c r="E43" s="230"/>
    </row>
    <row r="44" spans="1:5" x14ac:dyDescent="0.25">
      <c r="A44" s="5" t="s">
        <v>31</v>
      </c>
      <c r="B44" s="5">
        <v>30</v>
      </c>
      <c r="C44" s="5">
        <v>30</v>
      </c>
      <c r="D44" s="5">
        <f t="shared" si="0"/>
        <v>0</v>
      </c>
      <c r="E44" s="224" t="s">
        <v>6</v>
      </c>
    </row>
    <row r="45" spans="1:5" x14ac:dyDescent="0.25">
      <c r="A45" s="13" t="s">
        <v>32</v>
      </c>
      <c r="B45" s="13">
        <v>22</v>
      </c>
      <c r="C45" s="13">
        <v>22</v>
      </c>
      <c r="D45" s="13">
        <f t="shared" si="0"/>
        <v>0</v>
      </c>
      <c r="E45" s="225"/>
    </row>
    <row r="46" spans="1:5" x14ac:dyDescent="0.25">
      <c r="A46" s="13">
        <v>49014</v>
      </c>
      <c r="B46" s="13">
        <v>8</v>
      </c>
      <c r="C46" s="13">
        <v>8</v>
      </c>
      <c r="D46" s="13">
        <f t="shared" si="0"/>
        <v>0</v>
      </c>
      <c r="E46" s="225"/>
    </row>
    <row r="47" spans="1:5" x14ac:dyDescent="0.25">
      <c r="A47" s="13" t="s">
        <v>33</v>
      </c>
      <c r="B47" s="13">
        <v>32</v>
      </c>
      <c r="C47" s="13">
        <v>32</v>
      </c>
      <c r="D47" s="13">
        <f t="shared" si="0"/>
        <v>0</v>
      </c>
      <c r="E47" s="225"/>
    </row>
    <row r="48" spans="1:5" x14ac:dyDescent="0.25">
      <c r="A48" s="13">
        <v>51025</v>
      </c>
      <c r="B48" s="13">
        <v>33</v>
      </c>
      <c r="C48" s="13">
        <v>33</v>
      </c>
      <c r="D48" s="13">
        <f t="shared" si="0"/>
        <v>0</v>
      </c>
      <c r="E48" s="225"/>
    </row>
    <row r="49" spans="1:5" ht="15.75" thickBot="1" x14ac:dyDescent="0.3">
      <c r="A49" s="15">
        <v>55299</v>
      </c>
      <c r="B49" s="15">
        <v>13</v>
      </c>
      <c r="C49" s="15">
        <v>13</v>
      </c>
      <c r="D49" s="15">
        <f t="shared" si="0"/>
        <v>0</v>
      </c>
      <c r="E49" s="226"/>
    </row>
    <row r="50" spans="1:5" x14ac:dyDescent="0.25">
      <c r="A50" s="14" t="s">
        <v>34</v>
      </c>
      <c r="B50" s="14">
        <v>18</v>
      </c>
      <c r="C50" s="14">
        <v>18</v>
      </c>
      <c r="D50" s="14">
        <f t="shared" si="0"/>
        <v>0</v>
      </c>
      <c r="E50" s="225" t="s">
        <v>36</v>
      </c>
    </row>
    <row r="51" spans="1:5" x14ac:dyDescent="0.25">
      <c r="A51" s="13">
        <v>55506</v>
      </c>
      <c r="B51" s="13">
        <v>32</v>
      </c>
      <c r="C51" s="13">
        <v>32</v>
      </c>
      <c r="D51" s="13">
        <f t="shared" si="0"/>
        <v>0</v>
      </c>
      <c r="E51" s="225"/>
    </row>
    <row r="52" spans="1:5" x14ac:dyDescent="0.25">
      <c r="A52" s="13" t="s">
        <v>35</v>
      </c>
      <c r="B52" s="13">
        <v>31</v>
      </c>
      <c r="C52" s="13">
        <v>31</v>
      </c>
      <c r="D52" s="13">
        <f t="shared" si="0"/>
        <v>0</v>
      </c>
      <c r="E52" s="225"/>
    </row>
    <row r="53" spans="1:5" ht="15.75" thickBot="1" x14ac:dyDescent="0.3">
      <c r="A53" s="15">
        <v>56574</v>
      </c>
      <c r="B53" s="15">
        <v>20</v>
      </c>
      <c r="C53" s="15">
        <v>20</v>
      </c>
      <c r="D53" s="15">
        <f t="shared" si="0"/>
        <v>0</v>
      </c>
      <c r="E53" s="226"/>
    </row>
    <row r="54" spans="1:5" x14ac:dyDescent="0.25">
      <c r="A54" s="14" t="s">
        <v>37</v>
      </c>
      <c r="B54" s="14">
        <v>29</v>
      </c>
      <c r="C54" s="14">
        <v>29</v>
      </c>
      <c r="D54" s="14">
        <f t="shared" si="0"/>
        <v>0</v>
      </c>
      <c r="E54" s="227" t="s">
        <v>38</v>
      </c>
    </row>
    <row r="55" spans="1:5" ht="15.75" thickBot="1" x14ac:dyDescent="0.3">
      <c r="A55" s="15">
        <v>56469</v>
      </c>
      <c r="B55" s="15">
        <v>20</v>
      </c>
      <c r="C55" s="15">
        <v>20</v>
      </c>
      <c r="D55" s="15">
        <f t="shared" si="0"/>
        <v>0</v>
      </c>
      <c r="E55" s="227"/>
    </row>
    <row r="56" spans="1:5" x14ac:dyDescent="0.25">
      <c r="A56" s="14" t="s">
        <v>39</v>
      </c>
      <c r="B56" s="14">
        <v>26</v>
      </c>
      <c r="C56" s="14">
        <v>0</v>
      </c>
      <c r="D56" s="14">
        <f t="shared" si="0"/>
        <v>26</v>
      </c>
      <c r="E56" s="224" t="s">
        <v>44</v>
      </c>
    </row>
    <row r="57" spans="1:5" x14ac:dyDescent="0.25">
      <c r="A57" s="13" t="s">
        <v>40</v>
      </c>
      <c r="B57" s="13">
        <v>33</v>
      </c>
      <c r="C57" s="13">
        <v>0</v>
      </c>
      <c r="D57" s="13">
        <f t="shared" si="0"/>
        <v>33</v>
      </c>
      <c r="E57" s="225"/>
    </row>
    <row r="58" spans="1:5" x14ac:dyDescent="0.25">
      <c r="A58" s="13">
        <v>50990</v>
      </c>
      <c r="B58" s="13">
        <v>33</v>
      </c>
      <c r="C58" s="13">
        <v>0</v>
      </c>
      <c r="D58" s="13">
        <f t="shared" si="0"/>
        <v>33</v>
      </c>
      <c r="E58" s="225"/>
    </row>
    <row r="59" spans="1:5" x14ac:dyDescent="0.25">
      <c r="A59" s="13">
        <v>59787</v>
      </c>
      <c r="B59" s="13">
        <v>24</v>
      </c>
      <c r="C59" s="13">
        <v>0</v>
      </c>
      <c r="D59" s="13">
        <f t="shared" si="0"/>
        <v>24</v>
      </c>
      <c r="E59" s="225"/>
    </row>
    <row r="60" spans="1:5" x14ac:dyDescent="0.25">
      <c r="A60" s="13" t="s">
        <v>41</v>
      </c>
      <c r="B60" s="13">
        <v>29</v>
      </c>
      <c r="C60" s="13">
        <v>29</v>
      </c>
      <c r="D60" s="13">
        <f t="shared" si="0"/>
        <v>0</v>
      </c>
      <c r="E60" s="225"/>
    </row>
    <row r="61" spans="1:5" x14ac:dyDescent="0.25">
      <c r="A61" s="13" t="s">
        <v>42</v>
      </c>
      <c r="B61" s="13">
        <v>25</v>
      </c>
      <c r="C61" s="13">
        <v>25</v>
      </c>
      <c r="D61" s="13">
        <f t="shared" si="0"/>
        <v>0</v>
      </c>
      <c r="E61" s="225"/>
    </row>
    <row r="62" spans="1:5" ht="15.75" thickBot="1" x14ac:dyDescent="0.3">
      <c r="A62" s="15" t="s">
        <v>43</v>
      </c>
      <c r="B62" s="15">
        <v>31</v>
      </c>
      <c r="C62" s="15">
        <v>0</v>
      </c>
      <c r="D62" s="15">
        <f t="shared" si="0"/>
        <v>31</v>
      </c>
      <c r="E62" s="226"/>
    </row>
    <row r="63" spans="1:5" x14ac:dyDescent="0.25">
      <c r="A63" s="14" t="s">
        <v>45</v>
      </c>
      <c r="B63" s="14">
        <v>29</v>
      </c>
      <c r="C63" s="14">
        <v>0</v>
      </c>
      <c r="D63" s="14">
        <f t="shared" si="0"/>
        <v>29</v>
      </c>
      <c r="E63" s="225" t="s">
        <v>49</v>
      </c>
    </row>
    <row r="64" spans="1:5" x14ac:dyDescent="0.25">
      <c r="A64" s="13">
        <v>59893</v>
      </c>
      <c r="B64" s="13">
        <v>26</v>
      </c>
      <c r="C64" s="13">
        <v>0</v>
      </c>
      <c r="D64" s="13">
        <f t="shared" si="0"/>
        <v>26</v>
      </c>
      <c r="E64" s="225"/>
    </row>
    <row r="65" spans="1:5" x14ac:dyDescent="0.25">
      <c r="A65" s="13">
        <v>59794</v>
      </c>
      <c r="B65" s="13">
        <v>33</v>
      </c>
      <c r="C65" s="13">
        <v>0</v>
      </c>
      <c r="D65" s="13">
        <f t="shared" si="0"/>
        <v>33</v>
      </c>
      <c r="E65" s="225"/>
    </row>
    <row r="66" spans="1:5" x14ac:dyDescent="0.25">
      <c r="A66" s="13" t="s">
        <v>46</v>
      </c>
      <c r="B66" s="13">
        <v>26</v>
      </c>
      <c r="C66" s="13">
        <v>0</v>
      </c>
      <c r="D66" s="13">
        <f t="shared" si="0"/>
        <v>26</v>
      </c>
      <c r="E66" s="225"/>
    </row>
    <row r="67" spans="1:5" x14ac:dyDescent="0.25">
      <c r="A67" s="13" t="s">
        <v>47</v>
      </c>
      <c r="B67" s="13">
        <v>15</v>
      </c>
      <c r="C67" s="13">
        <v>15</v>
      </c>
      <c r="D67" s="13">
        <f t="shared" si="0"/>
        <v>0</v>
      </c>
      <c r="E67" s="225"/>
    </row>
    <row r="68" spans="1:5" ht="15.75" thickBot="1" x14ac:dyDescent="0.3">
      <c r="A68" s="15" t="s">
        <v>48</v>
      </c>
      <c r="B68" s="15">
        <v>21</v>
      </c>
      <c r="C68" s="15">
        <v>0</v>
      </c>
      <c r="D68" s="15">
        <f t="shared" si="0"/>
        <v>21</v>
      </c>
      <c r="E68" s="226"/>
    </row>
    <row r="69" spans="1:5" x14ac:dyDescent="0.25">
      <c r="A69" s="14" t="s">
        <v>50</v>
      </c>
      <c r="B69" s="14">
        <v>32</v>
      </c>
      <c r="C69" s="14">
        <v>32</v>
      </c>
      <c r="D69" s="14">
        <f t="shared" si="0"/>
        <v>0</v>
      </c>
      <c r="E69" s="222" t="s">
        <v>52</v>
      </c>
    </row>
    <row r="70" spans="1:5" ht="15.75" thickBot="1" x14ac:dyDescent="0.3">
      <c r="A70" s="15" t="s">
        <v>51</v>
      </c>
      <c r="B70" s="15">
        <v>19</v>
      </c>
      <c r="C70" s="15">
        <v>19</v>
      </c>
      <c r="D70" s="15">
        <f t="shared" si="0"/>
        <v>0</v>
      </c>
      <c r="E70" s="223"/>
    </row>
    <row r="71" spans="1:5" x14ac:dyDescent="0.25">
      <c r="A71" s="16"/>
      <c r="B71" s="16"/>
      <c r="C71" s="16"/>
      <c r="D71" s="17">
        <f>SUM(D5:D70)</f>
        <v>349</v>
      </c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  <row r="93" spans="1:5" x14ac:dyDescent="0.25">
      <c r="A93" s="16"/>
      <c r="B93" s="16"/>
      <c r="C93" s="16"/>
      <c r="D93" s="16"/>
      <c r="E93" s="16"/>
    </row>
    <row r="94" spans="1:5" x14ac:dyDescent="0.25">
      <c r="A94" s="16"/>
      <c r="B94" s="16"/>
      <c r="C94" s="16"/>
      <c r="D94" s="16"/>
      <c r="E94" s="16"/>
    </row>
    <row r="95" spans="1:5" x14ac:dyDescent="0.25">
      <c r="A95" s="16"/>
      <c r="B95" s="16"/>
      <c r="C95" s="16"/>
      <c r="D95" s="16"/>
      <c r="E95" s="16"/>
    </row>
    <row r="96" spans="1:5" x14ac:dyDescent="0.25">
      <c r="A96" s="16"/>
      <c r="B96" s="16"/>
      <c r="C96" s="16"/>
      <c r="D96" s="16"/>
      <c r="E96" s="16"/>
    </row>
    <row r="97" spans="1:5" x14ac:dyDescent="0.25">
      <c r="A97" s="16"/>
      <c r="B97" s="16"/>
      <c r="C97" s="16"/>
      <c r="D97" s="16"/>
      <c r="E97" s="16"/>
    </row>
    <row r="98" spans="1:5" x14ac:dyDescent="0.25">
      <c r="A98" s="16"/>
      <c r="B98" s="16"/>
      <c r="C98" s="16"/>
      <c r="D98" s="16"/>
      <c r="E98" s="16"/>
    </row>
    <row r="99" spans="1:5" x14ac:dyDescent="0.25">
      <c r="A99" s="16"/>
      <c r="B99" s="16"/>
      <c r="C99" s="16"/>
      <c r="D99" s="16"/>
      <c r="E99" s="16"/>
    </row>
    <row r="100" spans="1:5" x14ac:dyDescent="0.25">
      <c r="A100" s="16"/>
      <c r="B100" s="16"/>
      <c r="C100" s="16"/>
      <c r="D100" s="16"/>
      <c r="E100" s="16"/>
    </row>
    <row r="101" spans="1:5" x14ac:dyDescent="0.25">
      <c r="A101" s="16"/>
      <c r="B101" s="16"/>
      <c r="C101" s="16"/>
      <c r="D101" s="16"/>
      <c r="E101" s="16"/>
    </row>
    <row r="102" spans="1:5" x14ac:dyDescent="0.25">
      <c r="A102" s="16"/>
      <c r="B102" s="16"/>
      <c r="C102" s="16"/>
      <c r="D102" s="16"/>
      <c r="E102" s="16"/>
    </row>
    <row r="103" spans="1:5" x14ac:dyDescent="0.25">
      <c r="A103" s="16"/>
      <c r="B103" s="16"/>
      <c r="C103" s="16"/>
      <c r="D103" s="16"/>
      <c r="E103" s="16"/>
    </row>
    <row r="104" spans="1:5" x14ac:dyDescent="0.25">
      <c r="A104" s="16"/>
      <c r="B104" s="16"/>
      <c r="C104" s="16"/>
      <c r="D104" s="16"/>
      <c r="E104" s="16"/>
    </row>
    <row r="105" spans="1:5" x14ac:dyDescent="0.25">
      <c r="A105" s="16"/>
      <c r="B105" s="16"/>
      <c r="C105" s="16"/>
      <c r="D105" s="16"/>
      <c r="E105" s="16"/>
    </row>
    <row r="106" spans="1:5" x14ac:dyDescent="0.25">
      <c r="A106" s="16"/>
      <c r="B106" s="16"/>
      <c r="C106" s="16"/>
      <c r="D106" s="16"/>
      <c r="E106" s="16"/>
    </row>
    <row r="107" spans="1:5" x14ac:dyDescent="0.25">
      <c r="A107" s="16"/>
      <c r="B107" s="16"/>
      <c r="C107" s="16"/>
      <c r="D107" s="16"/>
      <c r="E107" s="16"/>
    </row>
    <row r="108" spans="1:5" x14ac:dyDescent="0.25">
      <c r="A108" s="16"/>
      <c r="B108" s="16"/>
      <c r="C108" s="16"/>
      <c r="D108" s="16"/>
      <c r="E108" s="16"/>
    </row>
    <row r="109" spans="1:5" x14ac:dyDescent="0.25">
      <c r="A109" s="16"/>
      <c r="B109" s="16"/>
      <c r="C109" s="16"/>
      <c r="D109" s="16"/>
      <c r="E109" s="16"/>
    </row>
    <row r="110" spans="1:5" x14ac:dyDescent="0.25">
      <c r="A110" s="16"/>
      <c r="B110" s="16"/>
      <c r="C110" s="16"/>
      <c r="D110" s="16"/>
      <c r="E110" s="16"/>
    </row>
    <row r="111" spans="1:5" x14ac:dyDescent="0.25">
      <c r="A111" s="16"/>
      <c r="B111" s="16"/>
      <c r="C111" s="16"/>
      <c r="D111" s="16"/>
      <c r="E111" s="16"/>
    </row>
    <row r="112" spans="1:5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</sheetData>
  <mergeCells count="18">
    <mergeCell ref="E35:E43"/>
    <mergeCell ref="A1:E2"/>
    <mergeCell ref="A3:A4"/>
    <mergeCell ref="B3:B4"/>
    <mergeCell ref="C3:C4"/>
    <mergeCell ref="D3:D4"/>
    <mergeCell ref="E3:E4"/>
    <mergeCell ref="E5:E10"/>
    <mergeCell ref="E11:E15"/>
    <mergeCell ref="E16:E20"/>
    <mergeCell ref="E21:E29"/>
    <mergeCell ref="E30:E34"/>
    <mergeCell ref="E69:E70"/>
    <mergeCell ref="E44:E49"/>
    <mergeCell ref="E50:E53"/>
    <mergeCell ref="E54:E55"/>
    <mergeCell ref="E56:E62"/>
    <mergeCell ref="E63:E6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4"/>
    </sheetView>
  </sheetViews>
  <sheetFormatPr baseColWidth="10" defaultRowHeight="15" x14ac:dyDescent="0.25"/>
  <sheetData>
    <row r="1" spans="1:5" ht="15.75" thickBot="1" x14ac:dyDescent="0.3">
      <c r="A1" s="287" t="s">
        <v>84</v>
      </c>
      <c r="B1" s="288"/>
      <c r="C1" s="288"/>
      <c r="D1" s="288"/>
      <c r="E1" s="289"/>
    </row>
    <row r="4" spans="1:5" x14ac:dyDescent="0.25">
      <c r="A4" s="290" t="s">
        <v>54</v>
      </c>
      <c r="B4" s="290"/>
      <c r="C4" s="92" t="s">
        <v>55</v>
      </c>
      <c r="D4" s="92" t="s">
        <v>56</v>
      </c>
      <c r="E4" s="92" t="s">
        <v>57</v>
      </c>
    </row>
    <row r="5" spans="1:5" x14ac:dyDescent="0.25">
      <c r="A5" s="291" t="s">
        <v>85</v>
      </c>
      <c r="B5" s="292"/>
      <c r="C5" s="92">
        <v>2</v>
      </c>
      <c r="D5" s="92">
        <v>2</v>
      </c>
      <c r="E5" s="92">
        <f>D5-C5</f>
        <v>0</v>
      </c>
    </row>
    <row r="6" spans="1:5" x14ac:dyDescent="0.25">
      <c r="A6" s="290" t="s">
        <v>88</v>
      </c>
      <c r="B6" s="290"/>
      <c r="C6" s="92">
        <v>1</v>
      </c>
      <c r="D6" s="92">
        <v>0</v>
      </c>
      <c r="E6" s="92">
        <f t="shared" ref="E6:E9" si="0">D6-C6</f>
        <v>-1</v>
      </c>
    </row>
    <row r="7" spans="1:5" x14ac:dyDescent="0.25">
      <c r="A7" s="293" t="s">
        <v>89</v>
      </c>
      <c r="B7" s="293"/>
      <c r="C7" s="93">
        <v>4</v>
      </c>
      <c r="D7" s="93">
        <v>0</v>
      </c>
      <c r="E7" s="92">
        <f t="shared" si="0"/>
        <v>-4</v>
      </c>
    </row>
    <row r="8" spans="1:5" x14ac:dyDescent="0.25">
      <c r="A8" s="293" t="s">
        <v>90</v>
      </c>
      <c r="B8" s="293"/>
      <c r="C8" s="79">
        <v>1</v>
      </c>
      <c r="D8" s="79">
        <v>0</v>
      </c>
      <c r="E8" s="92">
        <f t="shared" si="0"/>
        <v>-1</v>
      </c>
    </row>
    <row r="9" spans="1:5" x14ac:dyDescent="0.25">
      <c r="A9" s="290" t="s">
        <v>91</v>
      </c>
      <c r="B9" s="290"/>
      <c r="C9" s="80">
        <v>1</v>
      </c>
      <c r="D9" s="80">
        <v>0</v>
      </c>
      <c r="E9" s="80">
        <f t="shared" si="0"/>
        <v>-1</v>
      </c>
    </row>
    <row r="10" spans="1:5" x14ac:dyDescent="0.25">
      <c r="A10" s="290"/>
      <c r="B10" s="290"/>
      <c r="C10" s="99"/>
      <c r="D10" s="99"/>
      <c r="E10" s="81">
        <f>E9+E8+E7+E6</f>
        <v>-7</v>
      </c>
    </row>
    <row r="11" spans="1:5" x14ac:dyDescent="0.25">
      <c r="A11" s="290"/>
      <c r="B11" s="290"/>
      <c r="C11" s="99"/>
      <c r="D11" s="99"/>
      <c r="E11" s="99"/>
    </row>
    <row r="12" spans="1:5" x14ac:dyDescent="0.25">
      <c r="A12" s="290"/>
      <c r="B12" s="290"/>
      <c r="C12" s="99"/>
      <c r="D12" s="99"/>
      <c r="E12" s="99"/>
    </row>
    <row r="13" spans="1:5" x14ac:dyDescent="0.25">
      <c r="A13" s="290"/>
      <c r="B13" s="290"/>
      <c r="C13" s="99"/>
      <c r="D13" s="99"/>
      <c r="E13" s="99"/>
    </row>
  </sheetData>
  <mergeCells count="11">
    <mergeCell ref="A13:B13"/>
    <mergeCell ref="A12:B12"/>
    <mergeCell ref="A11:B11"/>
    <mergeCell ref="A10:B10"/>
    <mergeCell ref="A9:B9"/>
    <mergeCell ref="A8:B8"/>
    <mergeCell ref="A1:E1"/>
    <mergeCell ref="A4:B4"/>
    <mergeCell ref="A5:B5"/>
    <mergeCell ref="A6:B6"/>
    <mergeCell ref="A7:B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4"/>
    </sheetView>
  </sheetViews>
  <sheetFormatPr baseColWidth="10" defaultRowHeight="15" x14ac:dyDescent="0.25"/>
  <sheetData>
    <row r="1" spans="1:5" ht="15.75" thickBot="1" x14ac:dyDescent="0.3">
      <c r="A1" s="287" t="s">
        <v>101</v>
      </c>
      <c r="B1" s="288"/>
      <c r="C1" s="288"/>
      <c r="D1" s="288"/>
      <c r="E1" s="289"/>
    </row>
    <row r="4" spans="1:5" x14ac:dyDescent="0.25">
      <c r="A4" s="290" t="s">
        <v>54</v>
      </c>
      <c r="B4" s="290"/>
      <c r="C4" s="137" t="s">
        <v>55</v>
      </c>
      <c r="D4" s="137" t="s">
        <v>56</v>
      </c>
      <c r="E4" s="137" t="s">
        <v>57</v>
      </c>
    </row>
    <row r="5" spans="1:5" x14ac:dyDescent="0.25">
      <c r="A5" s="291" t="s">
        <v>102</v>
      </c>
      <c r="B5" s="292"/>
      <c r="C5" s="137">
        <v>3</v>
      </c>
      <c r="D5" s="137">
        <v>0</v>
      </c>
      <c r="E5" s="137">
        <f>C5+D5</f>
        <v>3</v>
      </c>
    </row>
    <row r="6" spans="1:5" x14ac:dyDescent="0.25">
      <c r="A6" s="290" t="s">
        <v>103</v>
      </c>
      <c r="B6" s="290"/>
      <c r="C6" s="137">
        <v>2</v>
      </c>
      <c r="D6" s="137">
        <v>0</v>
      </c>
      <c r="E6" s="137">
        <f t="shared" ref="E6:E10" si="0">C6+D6</f>
        <v>2</v>
      </c>
    </row>
    <row r="7" spans="1:5" x14ac:dyDescent="0.25">
      <c r="A7" s="293" t="s">
        <v>104</v>
      </c>
      <c r="B7" s="293"/>
      <c r="C7" s="138">
        <v>1</v>
      </c>
      <c r="D7" s="138">
        <v>0</v>
      </c>
      <c r="E7" s="137">
        <f t="shared" si="0"/>
        <v>1</v>
      </c>
    </row>
    <row r="8" spans="1:5" x14ac:dyDescent="0.25">
      <c r="A8" s="293" t="s">
        <v>105</v>
      </c>
      <c r="B8" s="293"/>
      <c r="C8" s="79">
        <v>2</v>
      </c>
      <c r="D8" s="79">
        <v>0</v>
      </c>
      <c r="E8" s="137">
        <f t="shared" si="0"/>
        <v>2</v>
      </c>
    </row>
    <row r="9" spans="1:5" x14ac:dyDescent="0.25">
      <c r="A9" s="290" t="s">
        <v>106</v>
      </c>
      <c r="B9" s="290"/>
      <c r="C9" s="80">
        <v>4</v>
      </c>
      <c r="D9" s="80">
        <v>0</v>
      </c>
      <c r="E9" s="137">
        <f t="shared" si="0"/>
        <v>4</v>
      </c>
    </row>
    <row r="10" spans="1:5" x14ac:dyDescent="0.25">
      <c r="A10" s="290" t="s">
        <v>110</v>
      </c>
      <c r="B10" s="290"/>
      <c r="C10" s="149">
        <v>2</v>
      </c>
      <c r="D10" s="149">
        <v>0</v>
      </c>
      <c r="E10" s="149">
        <f t="shared" si="0"/>
        <v>2</v>
      </c>
    </row>
    <row r="11" spans="1:5" x14ac:dyDescent="0.25">
      <c r="A11" s="290"/>
      <c r="B11" s="290"/>
      <c r="C11" s="99"/>
      <c r="D11" s="99"/>
      <c r="E11" s="99"/>
    </row>
    <row r="12" spans="1:5" x14ac:dyDescent="0.25">
      <c r="E12" s="150">
        <f>SUM(E5:E11)</f>
        <v>14</v>
      </c>
    </row>
  </sheetData>
  <mergeCells count="9">
    <mergeCell ref="A9:B9"/>
    <mergeCell ref="A10:B10"/>
    <mergeCell ref="A11:B11"/>
    <mergeCell ref="A8:B8"/>
    <mergeCell ref="A1:E1"/>
    <mergeCell ref="A4:B4"/>
    <mergeCell ref="A5:B5"/>
    <mergeCell ref="A6:B6"/>
    <mergeCell ref="A7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4"/>
    </sheetView>
  </sheetViews>
  <sheetFormatPr baseColWidth="10" defaultRowHeight="15" x14ac:dyDescent="0.25"/>
  <sheetData>
    <row r="1" spans="1:5" ht="15.75" thickBot="1" x14ac:dyDescent="0.3">
      <c r="A1" s="287" t="s">
        <v>116</v>
      </c>
      <c r="B1" s="288"/>
      <c r="C1" s="288"/>
      <c r="D1" s="288"/>
      <c r="E1" s="289"/>
    </row>
    <row r="4" spans="1:5" x14ac:dyDescent="0.25">
      <c r="A4" s="290" t="s">
        <v>54</v>
      </c>
      <c r="B4" s="290"/>
      <c r="C4" s="170" t="s">
        <v>55</v>
      </c>
      <c r="D4" s="170" t="s">
        <v>56</v>
      </c>
      <c r="E4" s="170" t="s">
        <v>57</v>
      </c>
    </row>
    <row r="5" spans="1:5" x14ac:dyDescent="0.25">
      <c r="A5" s="291" t="s">
        <v>117</v>
      </c>
      <c r="B5" s="292"/>
      <c r="C5" s="170" t="s">
        <v>118</v>
      </c>
      <c r="D5" s="170">
        <v>0</v>
      </c>
      <c r="E5" s="170">
        <v>0</v>
      </c>
    </row>
    <row r="6" spans="1:5" x14ac:dyDescent="0.25">
      <c r="A6" s="290" t="s">
        <v>119</v>
      </c>
      <c r="B6" s="290"/>
      <c r="C6" s="170" t="s">
        <v>120</v>
      </c>
      <c r="D6" s="170">
        <v>0</v>
      </c>
      <c r="E6" s="170">
        <v>0</v>
      </c>
    </row>
    <row r="7" spans="1:5" x14ac:dyDescent="0.25">
      <c r="A7" s="290" t="s">
        <v>121</v>
      </c>
      <c r="B7" s="290"/>
      <c r="C7" s="99" t="s">
        <v>118</v>
      </c>
      <c r="D7" s="170">
        <v>0</v>
      </c>
      <c r="E7" s="170">
        <v>0</v>
      </c>
    </row>
    <row r="8" spans="1:5" x14ac:dyDescent="0.25">
      <c r="A8" s="290" t="s">
        <v>122</v>
      </c>
      <c r="B8" s="290"/>
      <c r="C8" s="170">
        <v>1</v>
      </c>
      <c r="D8" s="170">
        <v>1</v>
      </c>
      <c r="E8" s="170">
        <v>0</v>
      </c>
    </row>
    <row r="9" spans="1:5" x14ac:dyDescent="0.25">
      <c r="A9" s="290" t="s">
        <v>123</v>
      </c>
      <c r="B9" s="290"/>
      <c r="C9" s="170" t="s">
        <v>124</v>
      </c>
      <c r="D9" s="170">
        <v>0</v>
      </c>
      <c r="E9" s="170">
        <v>0</v>
      </c>
    </row>
    <row r="10" spans="1:5" x14ac:dyDescent="0.25">
      <c r="A10" s="290" t="s">
        <v>125</v>
      </c>
      <c r="B10" s="290"/>
      <c r="C10" s="170" t="s">
        <v>124</v>
      </c>
      <c r="D10" s="170">
        <v>0</v>
      </c>
      <c r="E10" s="170">
        <v>0</v>
      </c>
    </row>
  </sheetData>
  <mergeCells count="8">
    <mergeCell ref="A9:B9"/>
    <mergeCell ref="A10:B10"/>
    <mergeCell ref="A1:E1"/>
    <mergeCell ref="A4:B4"/>
    <mergeCell ref="A5:B5"/>
    <mergeCell ref="A6:B6"/>
    <mergeCell ref="A7:B7"/>
    <mergeCell ref="A8:B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4"/>
    </sheetView>
  </sheetViews>
  <sheetFormatPr baseColWidth="10" defaultRowHeight="15" x14ac:dyDescent="0.25"/>
  <sheetData>
    <row r="1" spans="1:5" x14ac:dyDescent="0.25">
      <c r="A1" s="294" t="s">
        <v>129</v>
      </c>
      <c r="B1" s="294"/>
      <c r="C1" s="294"/>
      <c r="D1" s="294"/>
      <c r="E1" s="294"/>
    </row>
    <row r="3" spans="1:5" x14ac:dyDescent="0.25">
      <c r="A3" s="290" t="s">
        <v>54</v>
      </c>
      <c r="B3" s="290"/>
      <c r="C3" s="175" t="s">
        <v>130</v>
      </c>
      <c r="D3" s="175" t="s">
        <v>56</v>
      </c>
      <c r="E3" s="175" t="s">
        <v>131</v>
      </c>
    </row>
    <row r="4" spans="1:5" x14ac:dyDescent="0.25">
      <c r="A4" s="291"/>
      <c r="B4" s="292"/>
      <c r="C4" s="175"/>
      <c r="D4" s="175"/>
      <c r="E4" s="175"/>
    </row>
    <row r="5" spans="1:5" x14ac:dyDescent="0.25">
      <c r="A5" s="291"/>
      <c r="B5" s="292"/>
      <c r="C5" s="175"/>
      <c r="D5" s="175"/>
      <c r="E5" s="175"/>
    </row>
    <row r="6" spans="1:5" x14ac:dyDescent="0.25">
      <c r="A6" s="291"/>
      <c r="B6" s="292"/>
      <c r="C6" s="175"/>
      <c r="D6" s="175"/>
      <c r="E6" s="175"/>
    </row>
  </sheetData>
  <mergeCells count="5">
    <mergeCell ref="A1:E1"/>
    <mergeCell ref="A3:B3"/>
    <mergeCell ref="A6:B6"/>
    <mergeCell ref="A5:B5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70" workbookViewId="0">
      <selection activeCell="B3" sqref="B3:B4"/>
    </sheetView>
  </sheetViews>
  <sheetFormatPr baseColWidth="10" defaultRowHeight="15" x14ac:dyDescent="0.25"/>
  <cols>
    <col min="1" max="1" width="28.85546875" bestFit="1" customWidth="1"/>
  </cols>
  <sheetData>
    <row r="1" spans="1:9" x14ac:dyDescent="0.25">
      <c r="A1" s="231" t="s">
        <v>60</v>
      </c>
      <c r="B1" s="232"/>
      <c r="C1" s="232"/>
      <c r="D1" s="232"/>
      <c r="E1" s="233"/>
      <c r="F1" s="3"/>
      <c r="G1" s="3"/>
      <c r="H1" s="3"/>
      <c r="I1" s="3"/>
    </row>
    <row r="2" spans="1:9" ht="15.75" thickBot="1" x14ac:dyDescent="0.3">
      <c r="A2" s="234"/>
      <c r="B2" s="235"/>
      <c r="C2" s="235"/>
      <c r="D2" s="235"/>
      <c r="E2" s="236"/>
      <c r="F2" s="3"/>
      <c r="G2" s="3"/>
      <c r="H2" s="3"/>
      <c r="I2" s="3"/>
    </row>
    <row r="3" spans="1:9" ht="15.75" thickBot="1" x14ac:dyDescent="0.3">
      <c r="A3" s="237" t="s">
        <v>8</v>
      </c>
      <c r="B3" s="237" t="s">
        <v>9</v>
      </c>
      <c r="C3" s="237" t="s">
        <v>10</v>
      </c>
      <c r="D3" s="237" t="s">
        <v>62</v>
      </c>
      <c r="E3" s="237"/>
      <c r="F3" s="4"/>
      <c r="G3" s="45"/>
      <c r="H3" s="2" t="s">
        <v>66</v>
      </c>
      <c r="I3" s="2"/>
    </row>
    <row r="4" spans="1:9" ht="15.75" thickBot="1" x14ac:dyDescent="0.3">
      <c r="A4" s="238"/>
      <c r="B4" s="238"/>
      <c r="C4" s="238"/>
      <c r="D4" s="238"/>
      <c r="E4" s="238"/>
    </row>
    <row r="5" spans="1:9" ht="15.75" thickBot="1" x14ac:dyDescent="0.3">
      <c r="A5" s="31">
        <v>64675</v>
      </c>
      <c r="B5" s="31">
        <v>25</v>
      </c>
      <c r="C5" s="31">
        <v>25</v>
      </c>
      <c r="D5" s="31">
        <f t="shared" ref="D5:D69" si="0">C5-B5</f>
        <v>0</v>
      </c>
      <c r="E5" s="239" t="s">
        <v>0</v>
      </c>
      <c r="G5" s="46"/>
      <c r="H5" t="s">
        <v>67</v>
      </c>
    </row>
    <row r="6" spans="1:9" ht="15.75" thickBot="1" x14ac:dyDescent="0.3">
      <c r="A6" s="31">
        <v>64676</v>
      </c>
      <c r="B6" s="31">
        <v>26</v>
      </c>
      <c r="C6" s="31">
        <v>26</v>
      </c>
      <c r="D6" s="31">
        <f t="shared" si="0"/>
        <v>0</v>
      </c>
      <c r="E6" s="239"/>
    </row>
    <row r="7" spans="1:9" ht="15.75" thickBot="1" x14ac:dyDescent="0.3">
      <c r="A7" s="31">
        <v>68196</v>
      </c>
      <c r="B7" s="31">
        <v>15</v>
      </c>
      <c r="C7" s="31">
        <v>15</v>
      </c>
      <c r="D7" s="31">
        <f t="shared" si="0"/>
        <v>0</v>
      </c>
      <c r="E7" s="239"/>
      <c r="G7" s="49"/>
      <c r="H7" t="s">
        <v>68</v>
      </c>
    </row>
    <row r="8" spans="1:9" x14ac:dyDescent="0.25">
      <c r="A8" s="31">
        <v>68441</v>
      </c>
      <c r="B8" s="31">
        <v>23</v>
      </c>
      <c r="C8" s="31">
        <v>23</v>
      </c>
      <c r="D8" s="31">
        <f t="shared" si="0"/>
        <v>0</v>
      </c>
      <c r="E8" s="239"/>
    </row>
    <row r="9" spans="1:9" ht="15.75" thickBot="1" x14ac:dyDescent="0.3">
      <c r="A9" s="32">
        <v>58814</v>
      </c>
      <c r="B9" s="32">
        <v>32</v>
      </c>
      <c r="C9" s="32">
        <v>28</v>
      </c>
      <c r="D9" s="32">
        <f t="shared" si="0"/>
        <v>-4</v>
      </c>
      <c r="E9" s="242"/>
    </row>
    <row r="10" spans="1:9" x14ac:dyDescent="0.25">
      <c r="A10" s="33">
        <v>69397</v>
      </c>
      <c r="B10" s="33">
        <v>28</v>
      </c>
      <c r="C10" s="33">
        <v>28</v>
      </c>
      <c r="D10" s="33">
        <f t="shared" si="0"/>
        <v>0</v>
      </c>
      <c r="E10" s="241" t="s">
        <v>1</v>
      </c>
    </row>
    <row r="11" spans="1:9" x14ac:dyDescent="0.25">
      <c r="A11" s="31">
        <v>63461</v>
      </c>
      <c r="B11" s="31">
        <v>23</v>
      </c>
      <c r="C11" s="31">
        <v>23</v>
      </c>
      <c r="D11" s="31">
        <f t="shared" si="0"/>
        <v>0</v>
      </c>
      <c r="E11" s="239"/>
    </row>
    <row r="12" spans="1:9" x14ac:dyDescent="0.25">
      <c r="A12" s="31">
        <v>70017</v>
      </c>
      <c r="B12" s="31">
        <v>28</v>
      </c>
      <c r="C12" s="31">
        <v>28</v>
      </c>
      <c r="D12" s="31">
        <f t="shared" si="0"/>
        <v>0</v>
      </c>
      <c r="E12" s="239"/>
    </row>
    <row r="13" spans="1:9" x14ac:dyDescent="0.25">
      <c r="A13" s="31">
        <v>68969</v>
      </c>
      <c r="B13" s="31">
        <v>10</v>
      </c>
      <c r="C13" s="31">
        <v>0</v>
      </c>
      <c r="D13" s="31">
        <f t="shared" si="0"/>
        <v>-10</v>
      </c>
      <c r="E13" s="239"/>
    </row>
    <row r="14" spans="1:9" ht="15.75" thickBot="1" x14ac:dyDescent="0.3">
      <c r="A14" s="32">
        <v>70423</v>
      </c>
      <c r="B14" s="32">
        <v>33</v>
      </c>
      <c r="C14" s="32">
        <v>0</v>
      </c>
      <c r="D14" s="32">
        <f t="shared" si="0"/>
        <v>-33</v>
      </c>
      <c r="E14" s="242"/>
    </row>
    <row r="15" spans="1:9" x14ac:dyDescent="0.25">
      <c r="A15" s="31">
        <v>69399</v>
      </c>
      <c r="B15" s="31">
        <v>12</v>
      </c>
      <c r="C15" s="31">
        <v>12</v>
      </c>
      <c r="D15" s="31">
        <f t="shared" si="0"/>
        <v>0</v>
      </c>
      <c r="E15" s="239" t="s">
        <v>2</v>
      </c>
    </row>
    <row r="16" spans="1:9" x14ac:dyDescent="0.25">
      <c r="A16" s="31">
        <v>70410</v>
      </c>
      <c r="B16" s="31">
        <v>32</v>
      </c>
      <c r="C16" s="31">
        <v>0</v>
      </c>
      <c r="D16" s="31">
        <f t="shared" si="0"/>
        <v>-32</v>
      </c>
      <c r="E16" s="239"/>
    </row>
    <row r="17" spans="1:5" x14ac:dyDescent="0.25">
      <c r="A17" s="31">
        <v>70396</v>
      </c>
      <c r="B17" s="31">
        <v>14</v>
      </c>
      <c r="C17" s="31">
        <v>14</v>
      </c>
      <c r="D17" s="31">
        <f t="shared" si="0"/>
        <v>0</v>
      </c>
      <c r="E17" s="239"/>
    </row>
    <row r="18" spans="1:5" x14ac:dyDescent="0.25">
      <c r="A18" s="31">
        <v>70870</v>
      </c>
      <c r="B18" s="31">
        <v>33</v>
      </c>
      <c r="C18" s="31">
        <v>0</v>
      </c>
      <c r="D18" s="31">
        <f t="shared" si="0"/>
        <v>-33</v>
      </c>
      <c r="E18" s="239"/>
    </row>
    <row r="19" spans="1:5" x14ac:dyDescent="0.25">
      <c r="A19" s="31">
        <v>70869</v>
      </c>
      <c r="B19" s="31">
        <v>31</v>
      </c>
      <c r="C19" s="31">
        <v>21</v>
      </c>
      <c r="D19" s="31">
        <f t="shared" si="0"/>
        <v>-10</v>
      </c>
      <c r="E19" s="239"/>
    </row>
    <row r="20" spans="1:5" x14ac:dyDescent="0.25">
      <c r="A20" s="31">
        <v>71961</v>
      </c>
      <c r="B20" s="31">
        <v>4</v>
      </c>
      <c r="C20" s="31">
        <v>4</v>
      </c>
      <c r="D20" s="31">
        <f t="shared" si="0"/>
        <v>0</v>
      </c>
      <c r="E20" s="239"/>
    </row>
    <row r="21" spans="1:5" x14ac:dyDescent="0.25">
      <c r="A21" s="31">
        <v>70430</v>
      </c>
      <c r="B21" s="31">
        <v>1</v>
      </c>
      <c r="C21" s="31">
        <v>0</v>
      </c>
      <c r="D21" s="31">
        <f t="shared" si="0"/>
        <v>-1</v>
      </c>
      <c r="E21" s="239"/>
    </row>
    <row r="22" spans="1:5" x14ac:dyDescent="0.25">
      <c r="A22" s="31">
        <v>70866</v>
      </c>
      <c r="B22" s="31">
        <v>19</v>
      </c>
      <c r="C22" s="31">
        <v>19</v>
      </c>
      <c r="D22" s="31">
        <f t="shared" si="0"/>
        <v>0</v>
      </c>
      <c r="E22" s="239"/>
    </row>
    <row r="23" spans="1:5" ht="15.75" thickBot="1" x14ac:dyDescent="0.3">
      <c r="A23" s="32">
        <v>73501</v>
      </c>
      <c r="B23" s="32">
        <v>33</v>
      </c>
      <c r="C23" s="32">
        <v>33</v>
      </c>
      <c r="D23" s="32">
        <f t="shared" si="0"/>
        <v>0</v>
      </c>
      <c r="E23" s="242"/>
    </row>
    <row r="24" spans="1:5" x14ac:dyDescent="0.25">
      <c r="A24" s="31">
        <v>71322</v>
      </c>
      <c r="B24" s="31">
        <v>30</v>
      </c>
      <c r="C24" s="31">
        <v>40</v>
      </c>
      <c r="D24" s="31">
        <f t="shared" si="0"/>
        <v>10</v>
      </c>
      <c r="E24" s="239" t="s">
        <v>3</v>
      </c>
    </row>
    <row r="25" spans="1:5" x14ac:dyDescent="0.25">
      <c r="A25" s="31">
        <v>71319</v>
      </c>
      <c r="B25" s="31">
        <v>30</v>
      </c>
      <c r="C25" s="31">
        <v>30</v>
      </c>
      <c r="D25" s="31">
        <f t="shared" si="0"/>
        <v>0</v>
      </c>
      <c r="E25" s="239"/>
    </row>
    <row r="26" spans="1:5" x14ac:dyDescent="0.25">
      <c r="A26" s="31">
        <v>71377</v>
      </c>
      <c r="B26" s="31">
        <v>31</v>
      </c>
      <c r="C26" s="31">
        <v>0</v>
      </c>
      <c r="D26" s="31">
        <f t="shared" si="0"/>
        <v>-31</v>
      </c>
      <c r="E26" s="239"/>
    </row>
    <row r="27" spans="1:5" x14ac:dyDescent="0.25">
      <c r="A27" s="31">
        <v>71373</v>
      </c>
      <c r="B27" s="31">
        <v>26</v>
      </c>
      <c r="C27" s="31">
        <v>59</v>
      </c>
      <c r="D27" s="31">
        <f t="shared" si="0"/>
        <v>33</v>
      </c>
      <c r="E27" s="239"/>
    </row>
    <row r="28" spans="1:5" x14ac:dyDescent="0.25">
      <c r="A28" s="31">
        <v>72695</v>
      </c>
      <c r="B28" s="31">
        <v>25</v>
      </c>
      <c r="C28" s="31">
        <v>0</v>
      </c>
      <c r="D28" s="31">
        <f t="shared" si="0"/>
        <v>-25</v>
      </c>
      <c r="E28" s="239"/>
    </row>
    <row r="29" spans="1:5" x14ac:dyDescent="0.25">
      <c r="A29" s="1">
        <v>70416</v>
      </c>
      <c r="B29" s="1">
        <v>31</v>
      </c>
      <c r="C29" s="1">
        <v>0</v>
      </c>
      <c r="D29" s="1">
        <f t="shared" si="0"/>
        <v>-31</v>
      </c>
      <c r="E29" s="239"/>
    </row>
    <row r="30" spans="1:5" x14ac:dyDescent="0.25">
      <c r="A30" s="1" t="s">
        <v>7</v>
      </c>
      <c r="B30" s="1">
        <v>0</v>
      </c>
      <c r="C30" s="1">
        <v>33</v>
      </c>
      <c r="D30" s="1">
        <f t="shared" si="0"/>
        <v>33</v>
      </c>
      <c r="E30" s="239"/>
    </row>
    <row r="31" spans="1:5" ht="15.75" thickBot="1" x14ac:dyDescent="0.3">
      <c r="A31" s="6">
        <v>72595</v>
      </c>
      <c r="B31" s="6">
        <v>10</v>
      </c>
      <c r="C31" s="6">
        <v>41</v>
      </c>
      <c r="D31" s="6">
        <f t="shared" si="0"/>
        <v>31</v>
      </c>
      <c r="E31" s="242"/>
    </row>
    <row r="32" spans="1:5" x14ac:dyDescent="0.25">
      <c r="A32" s="34">
        <v>76023</v>
      </c>
      <c r="B32" s="34">
        <v>27</v>
      </c>
      <c r="C32" s="34">
        <v>27</v>
      </c>
      <c r="D32" s="34">
        <f t="shared" si="0"/>
        <v>0</v>
      </c>
      <c r="E32" s="239" t="s">
        <v>4</v>
      </c>
    </row>
    <row r="33" spans="1:5" x14ac:dyDescent="0.25">
      <c r="A33" s="34">
        <v>76031</v>
      </c>
      <c r="B33" s="34">
        <v>20</v>
      </c>
      <c r="C33" s="34">
        <v>0</v>
      </c>
      <c r="D33" s="34">
        <f t="shared" si="0"/>
        <v>-20</v>
      </c>
      <c r="E33" s="239"/>
    </row>
    <row r="34" spans="1:5" x14ac:dyDescent="0.25">
      <c r="A34" s="34">
        <v>77101</v>
      </c>
      <c r="B34" s="34">
        <v>31</v>
      </c>
      <c r="C34" s="34">
        <v>0</v>
      </c>
      <c r="D34" s="34">
        <f t="shared" si="0"/>
        <v>-31</v>
      </c>
      <c r="E34" s="239"/>
    </row>
    <row r="35" spans="1:5" x14ac:dyDescent="0.25">
      <c r="A35" s="1">
        <v>73529</v>
      </c>
      <c r="B35" s="1">
        <v>18</v>
      </c>
      <c r="C35" s="1">
        <v>0</v>
      </c>
      <c r="D35" s="1">
        <f t="shared" si="0"/>
        <v>-18</v>
      </c>
      <c r="E35" s="239"/>
    </row>
    <row r="36" spans="1:5" x14ac:dyDescent="0.25">
      <c r="A36" s="1" t="s">
        <v>7</v>
      </c>
      <c r="B36" s="1">
        <v>0</v>
      </c>
      <c r="C36" s="1">
        <v>26</v>
      </c>
      <c r="D36" s="1">
        <f t="shared" si="0"/>
        <v>26</v>
      </c>
      <c r="E36" s="239"/>
    </row>
    <row r="37" spans="1:5" ht="15.75" thickBot="1" x14ac:dyDescent="0.3">
      <c r="A37" s="35">
        <v>77225</v>
      </c>
      <c r="B37" s="35">
        <v>28</v>
      </c>
      <c r="C37" s="35">
        <v>0</v>
      </c>
      <c r="D37" s="35">
        <f t="shared" si="0"/>
        <v>-28</v>
      </c>
      <c r="E37" s="242"/>
    </row>
    <row r="38" spans="1:5" x14ac:dyDescent="0.25">
      <c r="A38" s="38">
        <v>76984</v>
      </c>
      <c r="B38" s="39">
        <v>23</v>
      </c>
      <c r="C38" s="39">
        <v>0</v>
      </c>
      <c r="D38" s="39">
        <f t="shared" si="0"/>
        <v>-23</v>
      </c>
      <c r="E38" s="228" t="s">
        <v>5</v>
      </c>
    </row>
    <row r="39" spans="1:5" x14ac:dyDescent="0.25">
      <c r="A39" s="36">
        <v>78106</v>
      </c>
      <c r="B39" s="34">
        <v>28</v>
      </c>
      <c r="C39" s="34">
        <v>12</v>
      </c>
      <c r="D39" s="34">
        <f t="shared" si="0"/>
        <v>-16</v>
      </c>
      <c r="E39" s="229"/>
    </row>
    <row r="40" spans="1:5" x14ac:dyDescent="0.25">
      <c r="A40" s="36">
        <v>74522</v>
      </c>
      <c r="B40" s="34">
        <v>24</v>
      </c>
      <c r="C40" s="34">
        <v>0</v>
      </c>
      <c r="D40" s="34">
        <f t="shared" si="0"/>
        <v>-24</v>
      </c>
      <c r="E40" s="229"/>
    </row>
    <row r="41" spans="1:5" x14ac:dyDescent="0.25">
      <c r="A41" s="36">
        <v>74524</v>
      </c>
      <c r="B41" s="34">
        <v>33</v>
      </c>
      <c r="C41" s="34">
        <v>0</v>
      </c>
      <c r="D41" s="34">
        <f t="shared" si="0"/>
        <v>-33</v>
      </c>
      <c r="E41" s="229"/>
    </row>
    <row r="42" spans="1:5" x14ac:dyDescent="0.25">
      <c r="A42" s="41">
        <v>78749</v>
      </c>
      <c r="B42" s="42">
        <v>8</v>
      </c>
      <c r="C42" s="42">
        <v>0</v>
      </c>
      <c r="D42" s="42">
        <f t="shared" si="0"/>
        <v>-8</v>
      </c>
      <c r="E42" s="229"/>
    </row>
    <row r="43" spans="1:5" x14ac:dyDescent="0.25">
      <c r="A43" s="36">
        <v>78109</v>
      </c>
      <c r="B43" s="34">
        <v>27</v>
      </c>
      <c r="C43" s="34">
        <v>0</v>
      </c>
      <c r="D43" s="34">
        <f t="shared" si="0"/>
        <v>-27</v>
      </c>
      <c r="E43" s="229"/>
    </row>
    <row r="44" spans="1:5" x14ac:dyDescent="0.25">
      <c r="A44" s="10" t="s">
        <v>7</v>
      </c>
      <c r="B44" s="1">
        <v>0</v>
      </c>
      <c r="C44" s="1">
        <v>31</v>
      </c>
      <c r="D44" s="1">
        <f t="shared" si="0"/>
        <v>31</v>
      </c>
      <c r="E44" s="229"/>
    </row>
    <row r="45" spans="1:5" ht="15.75" thickBot="1" x14ac:dyDescent="0.3">
      <c r="A45" s="37">
        <v>78697</v>
      </c>
      <c r="B45" s="35">
        <v>29</v>
      </c>
      <c r="C45" s="35">
        <v>0</v>
      </c>
      <c r="D45" s="35">
        <f t="shared" si="0"/>
        <v>-29</v>
      </c>
      <c r="E45" s="240"/>
    </row>
    <row r="46" spans="1:5" x14ac:dyDescent="0.25">
      <c r="A46" s="38">
        <v>79320</v>
      </c>
      <c r="B46" s="39">
        <v>32</v>
      </c>
      <c r="C46" s="39">
        <v>0</v>
      </c>
      <c r="D46" s="39">
        <f t="shared" si="0"/>
        <v>-32</v>
      </c>
      <c r="E46" s="249" t="s">
        <v>6</v>
      </c>
    </row>
    <row r="47" spans="1:5" x14ac:dyDescent="0.25">
      <c r="A47" s="29">
        <v>77649</v>
      </c>
      <c r="B47" s="30">
        <v>28</v>
      </c>
      <c r="C47" s="30">
        <v>0</v>
      </c>
      <c r="D47" s="40">
        <f t="shared" si="0"/>
        <v>-28</v>
      </c>
      <c r="E47" s="250"/>
    </row>
    <row r="48" spans="1:5" x14ac:dyDescent="0.25">
      <c r="A48" s="29">
        <v>79712</v>
      </c>
      <c r="B48" s="30">
        <v>23</v>
      </c>
      <c r="C48" s="30">
        <v>0</v>
      </c>
      <c r="D48" s="30">
        <f t="shared" si="0"/>
        <v>-23</v>
      </c>
      <c r="E48" s="250"/>
    </row>
    <row r="49" spans="1:5" x14ac:dyDescent="0.25">
      <c r="A49" s="21">
        <v>82001</v>
      </c>
      <c r="B49" s="18">
        <v>12</v>
      </c>
      <c r="C49" s="18">
        <v>12</v>
      </c>
      <c r="D49" s="18">
        <f t="shared" si="0"/>
        <v>0</v>
      </c>
      <c r="E49" s="250"/>
    </row>
    <row r="50" spans="1:5" x14ac:dyDescent="0.25">
      <c r="A50" s="21">
        <v>80914</v>
      </c>
      <c r="B50" s="18">
        <v>32</v>
      </c>
      <c r="C50" s="18">
        <v>32</v>
      </c>
      <c r="D50" s="18">
        <f t="shared" si="0"/>
        <v>0</v>
      </c>
      <c r="E50" s="250"/>
    </row>
    <row r="51" spans="1:5" x14ac:dyDescent="0.25">
      <c r="A51" s="21">
        <v>81560</v>
      </c>
      <c r="B51" s="18">
        <v>26</v>
      </c>
      <c r="C51" s="18">
        <v>26</v>
      </c>
      <c r="D51" s="18">
        <f t="shared" si="0"/>
        <v>0</v>
      </c>
      <c r="E51" s="250"/>
    </row>
    <row r="52" spans="1:5" ht="15.75" thickBot="1" x14ac:dyDescent="0.3">
      <c r="A52" s="22">
        <v>79616</v>
      </c>
      <c r="B52" s="15">
        <v>1</v>
      </c>
      <c r="C52" s="15">
        <v>1</v>
      </c>
      <c r="D52" s="15">
        <f t="shared" si="0"/>
        <v>0</v>
      </c>
      <c r="E52" s="251"/>
    </row>
    <row r="53" spans="1:5" x14ac:dyDescent="0.25">
      <c r="A53" s="23">
        <v>80182</v>
      </c>
      <c r="B53" s="24">
        <v>30</v>
      </c>
      <c r="C53" s="24">
        <v>30</v>
      </c>
      <c r="D53" s="24">
        <f t="shared" si="0"/>
        <v>0</v>
      </c>
      <c r="E53" s="249" t="s">
        <v>36</v>
      </c>
    </row>
    <row r="54" spans="1:5" x14ac:dyDescent="0.25">
      <c r="A54" s="21">
        <v>80962</v>
      </c>
      <c r="B54" s="18">
        <v>22</v>
      </c>
      <c r="C54" s="18">
        <v>22</v>
      </c>
      <c r="D54" s="18">
        <f t="shared" si="0"/>
        <v>0</v>
      </c>
      <c r="E54" s="250"/>
    </row>
    <row r="55" spans="1:5" x14ac:dyDescent="0.25">
      <c r="A55" s="21">
        <v>82503</v>
      </c>
      <c r="B55" s="18">
        <v>26</v>
      </c>
      <c r="C55" s="18">
        <v>30</v>
      </c>
      <c r="D55" s="18">
        <f t="shared" si="0"/>
        <v>4</v>
      </c>
      <c r="E55" s="250"/>
    </row>
    <row r="56" spans="1:5" x14ac:dyDescent="0.25">
      <c r="A56" s="21">
        <v>75779</v>
      </c>
      <c r="B56" s="18">
        <v>18</v>
      </c>
      <c r="C56" s="18">
        <v>18</v>
      </c>
      <c r="D56" s="18">
        <f t="shared" si="0"/>
        <v>0</v>
      </c>
      <c r="E56" s="250"/>
    </row>
    <row r="57" spans="1:5" x14ac:dyDescent="0.25">
      <c r="A57" s="21">
        <v>84256</v>
      </c>
      <c r="B57" s="18">
        <v>7</v>
      </c>
      <c r="C57" s="18">
        <v>0</v>
      </c>
      <c r="D57" s="18">
        <f t="shared" si="0"/>
        <v>-7</v>
      </c>
      <c r="E57" s="250"/>
    </row>
    <row r="58" spans="1:5" ht="15.75" thickBot="1" x14ac:dyDescent="0.3">
      <c r="A58" s="22">
        <v>83619</v>
      </c>
      <c r="B58" s="15">
        <v>32</v>
      </c>
      <c r="C58" s="15">
        <v>33</v>
      </c>
      <c r="D58" s="15">
        <f t="shared" si="0"/>
        <v>1</v>
      </c>
      <c r="E58" s="251"/>
    </row>
    <row r="59" spans="1:5" ht="15" customHeight="1" x14ac:dyDescent="0.25">
      <c r="A59" s="23" t="s">
        <v>7</v>
      </c>
      <c r="B59" s="24">
        <v>0</v>
      </c>
      <c r="C59" s="24">
        <v>10</v>
      </c>
      <c r="D59" s="25">
        <f t="shared" si="0"/>
        <v>10</v>
      </c>
      <c r="E59" s="246" t="s">
        <v>38</v>
      </c>
    </row>
    <row r="60" spans="1:5" x14ac:dyDescent="0.25">
      <c r="A60" s="21">
        <v>83611</v>
      </c>
      <c r="B60" s="19">
        <v>19</v>
      </c>
      <c r="C60" s="19">
        <v>0</v>
      </c>
      <c r="D60" s="20">
        <f t="shared" si="0"/>
        <v>-19</v>
      </c>
      <c r="E60" s="247"/>
    </row>
    <row r="61" spans="1:5" x14ac:dyDescent="0.25">
      <c r="A61" s="21">
        <v>76144</v>
      </c>
      <c r="B61" s="19">
        <v>3</v>
      </c>
      <c r="C61" s="19">
        <v>3</v>
      </c>
      <c r="D61" s="20">
        <f t="shared" si="0"/>
        <v>0</v>
      </c>
      <c r="E61" s="247"/>
    </row>
    <row r="62" spans="1:5" x14ac:dyDescent="0.25">
      <c r="A62" s="21">
        <v>82512</v>
      </c>
      <c r="B62" s="19">
        <v>30</v>
      </c>
      <c r="C62" s="19">
        <v>30</v>
      </c>
      <c r="D62" s="20">
        <f t="shared" si="0"/>
        <v>0</v>
      </c>
      <c r="E62" s="247"/>
    </row>
    <row r="63" spans="1:5" x14ac:dyDescent="0.25">
      <c r="A63" s="21">
        <v>83625</v>
      </c>
      <c r="B63" s="19">
        <v>27</v>
      </c>
      <c r="C63" s="19">
        <v>27</v>
      </c>
      <c r="D63" s="20">
        <f t="shared" si="0"/>
        <v>0</v>
      </c>
      <c r="E63" s="247"/>
    </row>
    <row r="64" spans="1:5" x14ac:dyDescent="0.25">
      <c r="A64" s="21">
        <v>85051</v>
      </c>
      <c r="B64" s="19">
        <v>22</v>
      </c>
      <c r="C64" s="19">
        <v>22</v>
      </c>
      <c r="D64" s="20">
        <f t="shared" si="0"/>
        <v>0</v>
      </c>
      <c r="E64" s="247"/>
    </row>
    <row r="65" spans="1:5" ht="15.75" thickBot="1" x14ac:dyDescent="0.3">
      <c r="A65" s="22">
        <v>86427</v>
      </c>
      <c r="B65" s="15">
        <v>30</v>
      </c>
      <c r="C65" s="15">
        <v>30</v>
      </c>
      <c r="D65" s="26">
        <f t="shared" si="0"/>
        <v>0</v>
      </c>
      <c r="E65" s="248"/>
    </row>
    <row r="66" spans="1:5" ht="15" customHeight="1" x14ac:dyDescent="0.25">
      <c r="A66" s="27" t="s">
        <v>65</v>
      </c>
      <c r="B66" s="28">
        <v>0</v>
      </c>
      <c r="C66" s="28">
        <v>41</v>
      </c>
      <c r="D66" s="54">
        <f t="shared" si="0"/>
        <v>41</v>
      </c>
      <c r="E66" s="246" t="s">
        <v>44</v>
      </c>
    </row>
    <row r="67" spans="1:5" x14ac:dyDescent="0.25">
      <c r="A67" s="29" t="s">
        <v>65</v>
      </c>
      <c r="B67" s="30">
        <v>0</v>
      </c>
      <c r="C67" s="30">
        <v>210</v>
      </c>
      <c r="D67" s="55">
        <f t="shared" si="0"/>
        <v>210</v>
      </c>
      <c r="E67" s="247"/>
    </row>
    <row r="68" spans="1:5" x14ac:dyDescent="0.25">
      <c r="A68" s="43">
        <v>85913</v>
      </c>
      <c r="B68" s="44">
        <v>28</v>
      </c>
      <c r="C68" s="44">
        <v>28</v>
      </c>
      <c r="D68" s="56">
        <f t="shared" si="0"/>
        <v>0</v>
      </c>
      <c r="E68" s="247"/>
    </row>
    <row r="69" spans="1:5" x14ac:dyDescent="0.25">
      <c r="A69" s="43">
        <v>87023</v>
      </c>
      <c r="B69" s="44">
        <v>28</v>
      </c>
      <c r="C69" s="44">
        <v>28</v>
      </c>
      <c r="D69" s="56">
        <f t="shared" si="0"/>
        <v>0</v>
      </c>
      <c r="E69" s="247"/>
    </row>
    <row r="70" spans="1:5" x14ac:dyDescent="0.25">
      <c r="A70" s="43">
        <v>80875</v>
      </c>
      <c r="B70" s="44">
        <v>33</v>
      </c>
      <c r="C70" s="44">
        <v>33</v>
      </c>
      <c r="D70" s="56">
        <f t="shared" ref="D70:D90" si="1">C70-B70</f>
        <v>0</v>
      </c>
      <c r="E70" s="247"/>
    </row>
    <row r="71" spans="1:5" x14ac:dyDescent="0.25">
      <c r="A71" s="43">
        <v>85047</v>
      </c>
      <c r="B71" s="44">
        <v>33</v>
      </c>
      <c r="C71" s="44">
        <v>33</v>
      </c>
      <c r="D71" s="56">
        <f t="shared" si="1"/>
        <v>0</v>
      </c>
      <c r="E71" s="247"/>
    </row>
    <row r="72" spans="1:5" x14ac:dyDescent="0.25">
      <c r="A72" s="47">
        <v>86788</v>
      </c>
      <c r="B72" s="48">
        <v>24</v>
      </c>
      <c r="C72" s="48">
        <v>0</v>
      </c>
      <c r="D72" s="57">
        <f t="shared" si="1"/>
        <v>-24</v>
      </c>
      <c r="E72" s="247"/>
    </row>
    <row r="73" spans="1:5" x14ac:dyDescent="0.25">
      <c r="A73" s="58">
        <v>89042</v>
      </c>
      <c r="B73" s="50">
        <v>30</v>
      </c>
      <c r="C73" s="50">
        <v>33</v>
      </c>
      <c r="D73" s="51">
        <f t="shared" si="1"/>
        <v>3</v>
      </c>
      <c r="E73" s="247"/>
    </row>
    <row r="74" spans="1:5" x14ac:dyDescent="0.25">
      <c r="A74" s="59" t="s">
        <v>69</v>
      </c>
      <c r="B74" s="52">
        <v>0</v>
      </c>
      <c r="C74" s="52">
        <v>24</v>
      </c>
      <c r="D74" s="53">
        <f t="shared" si="1"/>
        <v>24</v>
      </c>
      <c r="E74" s="247"/>
    </row>
    <row r="75" spans="1:5" x14ac:dyDescent="0.25">
      <c r="A75" s="58">
        <v>89043</v>
      </c>
      <c r="B75" s="50">
        <v>23</v>
      </c>
      <c r="C75" s="50">
        <v>22</v>
      </c>
      <c r="D75" s="51">
        <f t="shared" si="1"/>
        <v>-1</v>
      </c>
      <c r="E75" s="247"/>
    </row>
    <row r="76" spans="1:5" x14ac:dyDescent="0.25">
      <c r="A76" s="58">
        <v>80876</v>
      </c>
      <c r="B76" s="50">
        <v>33</v>
      </c>
      <c r="C76" s="50">
        <v>33</v>
      </c>
      <c r="D76" s="51">
        <f t="shared" si="1"/>
        <v>0</v>
      </c>
      <c r="E76" s="247"/>
    </row>
    <row r="77" spans="1:5" ht="15.75" thickBot="1" x14ac:dyDescent="0.3">
      <c r="A77" s="60">
        <v>85044</v>
      </c>
      <c r="B77" s="61">
        <v>35</v>
      </c>
      <c r="C77" s="61">
        <v>32</v>
      </c>
      <c r="D77" s="62">
        <f t="shared" si="1"/>
        <v>-3</v>
      </c>
      <c r="E77" s="248"/>
    </row>
    <row r="78" spans="1:5" ht="15" customHeight="1" x14ac:dyDescent="0.25">
      <c r="A78" s="64" t="s">
        <v>70</v>
      </c>
      <c r="B78" s="65">
        <v>26</v>
      </c>
      <c r="C78" s="65">
        <v>0</v>
      </c>
      <c r="D78" s="66">
        <f t="shared" si="1"/>
        <v>-26</v>
      </c>
      <c r="E78" s="246" t="s">
        <v>49</v>
      </c>
    </row>
    <row r="79" spans="1:5" x14ac:dyDescent="0.25">
      <c r="A79" s="67" t="s">
        <v>71</v>
      </c>
      <c r="B79" s="63">
        <v>28</v>
      </c>
      <c r="C79" s="63">
        <v>28</v>
      </c>
      <c r="D79" s="68">
        <f t="shared" si="1"/>
        <v>0</v>
      </c>
      <c r="E79" s="247"/>
    </row>
    <row r="80" spans="1:5" x14ac:dyDescent="0.25">
      <c r="A80" s="67">
        <v>85362</v>
      </c>
      <c r="B80" s="63">
        <v>32</v>
      </c>
      <c r="C80" s="63">
        <v>32</v>
      </c>
      <c r="D80" s="68">
        <f t="shared" si="1"/>
        <v>0</v>
      </c>
      <c r="E80" s="247"/>
    </row>
    <row r="81" spans="1:5" x14ac:dyDescent="0.25">
      <c r="A81" s="67">
        <v>87723</v>
      </c>
      <c r="B81" s="63">
        <v>32</v>
      </c>
      <c r="C81" s="63">
        <v>32</v>
      </c>
      <c r="D81" s="68">
        <f t="shared" si="1"/>
        <v>0</v>
      </c>
      <c r="E81" s="247"/>
    </row>
    <row r="82" spans="1:5" x14ac:dyDescent="0.25">
      <c r="A82" s="67">
        <v>87522</v>
      </c>
      <c r="B82" s="63">
        <v>30</v>
      </c>
      <c r="C82" s="63">
        <v>56</v>
      </c>
      <c r="D82" s="68">
        <f t="shared" si="1"/>
        <v>26</v>
      </c>
      <c r="E82" s="247"/>
    </row>
    <row r="83" spans="1:5" x14ac:dyDescent="0.25">
      <c r="A83" s="70">
        <v>89180</v>
      </c>
      <c r="B83" s="71">
        <v>33</v>
      </c>
      <c r="C83" s="71">
        <v>0</v>
      </c>
      <c r="D83" s="72">
        <f t="shared" si="1"/>
        <v>-33</v>
      </c>
      <c r="E83" s="247"/>
    </row>
    <row r="84" spans="1:5" x14ac:dyDescent="0.25">
      <c r="A84" s="67">
        <v>90917</v>
      </c>
      <c r="B84" s="63">
        <v>19</v>
      </c>
      <c r="C84" s="63">
        <v>11</v>
      </c>
      <c r="D84" s="68">
        <f t="shared" si="1"/>
        <v>-8</v>
      </c>
      <c r="E84" s="247"/>
    </row>
    <row r="85" spans="1:5" x14ac:dyDescent="0.25">
      <c r="A85" s="70">
        <v>90119</v>
      </c>
      <c r="B85" s="71">
        <v>31</v>
      </c>
      <c r="C85" s="71">
        <v>0</v>
      </c>
      <c r="D85" s="72">
        <f t="shared" si="1"/>
        <v>-31</v>
      </c>
      <c r="E85" s="247"/>
    </row>
    <row r="86" spans="1:5" x14ac:dyDescent="0.25">
      <c r="A86" s="63">
        <v>85031</v>
      </c>
      <c r="B86" s="63">
        <v>33</v>
      </c>
      <c r="C86" s="63">
        <v>0</v>
      </c>
      <c r="D86" s="73">
        <f t="shared" si="1"/>
        <v>-33</v>
      </c>
      <c r="E86" s="252"/>
    </row>
    <row r="87" spans="1:5" ht="15.75" thickBot="1" x14ac:dyDescent="0.3">
      <c r="A87" s="71">
        <v>90656</v>
      </c>
      <c r="B87" s="71">
        <v>28</v>
      </c>
      <c r="C87" s="71">
        <v>0</v>
      </c>
      <c r="D87" s="74">
        <f t="shared" si="1"/>
        <v>-28</v>
      </c>
      <c r="E87" s="253"/>
    </row>
    <row r="88" spans="1:5" x14ac:dyDescent="0.25">
      <c r="A88" s="64">
        <v>90654</v>
      </c>
      <c r="B88" s="65">
        <v>31</v>
      </c>
      <c r="C88" s="65">
        <v>31</v>
      </c>
      <c r="D88" s="66">
        <f t="shared" si="1"/>
        <v>0</v>
      </c>
      <c r="E88" s="244" t="s">
        <v>73</v>
      </c>
    </row>
    <row r="89" spans="1:5" x14ac:dyDescent="0.25">
      <c r="A89" s="76" t="s">
        <v>72</v>
      </c>
      <c r="B89" s="71">
        <v>22</v>
      </c>
      <c r="C89" s="71">
        <v>0</v>
      </c>
      <c r="D89" s="72">
        <f t="shared" si="1"/>
        <v>-22</v>
      </c>
      <c r="E89" s="245"/>
    </row>
    <row r="90" spans="1:5" ht="15.75" thickBot="1" x14ac:dyDescent="0.3">
      <c r="A90" s="69">
        <v>91943</v>
      </c>
      <c r="B90" s="69">
        <v>29</v>
      </c>
      <c r="C90" s="69">
        <v>29</v>
      </c>
      <c r="D90" s="78">
        <f t="shared" si="1"/>
        <v>0</v>
      </c>
      <c r="E90" s="245"/>
    </row>
    <row r="91" spans="1:5" x14ac:dyDescent="0.25">
      <c r="D91" s="77">
        <f>SUM(D5:D90)</f>
        <v>-302</v>
      </c>
    </row>
  </sheetData>
  <mergeCells count="18">
    <mergeCell ref="A1:E2"/>
    <mergeCell ref="E3:E4"/>
    <mergeCell ref="D3:D4"/>
    <mergeCell ref="C3:C4"/>
    <mergeCell ref="B3:B4"/>
    <mergeCell ref="A3:A4"/>
    <mergeCell ref="E38:E45"/>
    <mergeCell ref="E5:E9"/>
    <mergeCell ref="E10:E14"/>
    <mergeCell ref="E15:E23"/>
    <mergeCell ref="E24:E31"/>
    <mergeCell ref="E32:E37"/>
    <mergeCell ref="E88:E90"/>
    <mergeCell ref="E66:E77"/>
    <mergeCell ref="E59:E65"/>
    <mergeCell ref="E46:E52"/>
    <mergeCell ref="E53:E58"/>
    <mergeCell ref="E78:E8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workbookViewId="0">
      <selection activeCell="A3" sqref="A3:F4"/>
    </sheetView>
  </sheetViews>
  <sheetFormatPr baseColWidth="10" defaultRowHeight="15" x14ac:dyDescent="0.25"/>
  <cols>
    <col min="1" max="1" width="12" bestFit="1" customWidth="1"/>
    <col min="2" max="2" width="28.85546875" customWidth="1"/>
    <col min="3" max="4" width="11.140625" customWidth="1"/>
  </cols>
  <sheetData>
    <row r="1" spans="1:8" x14ac:dyDescent="0.25">
      <c r="A1" s="231" t="s">
        <v>80</v>
      </c>
      <c r="B1" s="232"/>
      <c r="C1" s="232"/>
      <c r="D1" s="232"/>
      <c r="E1" s="233"/>
    </row>
    <row r="2" spans="1:8" ht="15.75" thickBot="1" x14ac:dyDescent="0.3">
      <c r="A2" s="234"/>
      <c r="B2" s="235"/>
      <c r="C2" s="235"/>
      <c r="D2" s="235"/>
      <c r="E2" s="236"/>
    </row>
    <row r="3" spans="1:8" ht="15.75" thickBot="1" x14ac:dyDescent="0.3">
      <c r="A3" s="237" t="s">
        <v>8</v>
      </c>
      <c r="B3" s="237" t="s">
        <v>9</v>
      </c>
      <c r="C3" s="237" t="s">
        <v>10</v>
      </c>
      <c r="D3" s="237" t="s">
        <v>62</v>
      </c>
      <c r="E3" s="237"/>
      <c r="F3" t="s">
        <v>86</v>
      </c>
    </row>
    <row r="4" spans="1:8" ht="15.75" thickBot="1" x14ac:dyDescent="0.3">
      <c r="A4" s="237"/>
      <c r="B4" s="237"/>
      <c r="C4" s="237"/>
      <c r="D4" s="237"/>
      <c r="E4" s="237"/>
      <c r="F4" t="s">
        <v>87</v>
      </c>
      <c r="G4" s="82"/>
      <c r="H4" t="s">
        <v>77</v>
      </c>
    </row>
    <row r="5" spans="1:8" ht="15.75" thickBot="1" x14ac:dyDescent="0.3">
      <c r="A5" s="84">
        <v>91946</v>
      </c>
      <c r="B5" s="85">
        <v>30</v>
      </c>
      <c r="C5" s="85">
        <v>30</v>
      </c>
      <c r="D5" s="85">
        <f>C5-B5</f>
        <v>0</v>
      </c>
      <c r="E5" s="254" t="s">
        <v>0</v>
      </c>
    </row>
    <row r="6" spans="1:8" ht="15.75" thickBot="1" x14ac:dyDescent="0.3">
      <c r="A6" s="58">
        <v>90667</v>
      </c>
      <c r="B6" s="50">
        <v>28</v>
      </c>
      <c r="C6" s="50">
        <v>0</v>
      </c>
      <c r="D6" s="50">
        <f t="shared" ref="D6:D23" si="0">C6-B6</f>
        <v>-28</v>
      </c>
      <c r="E6" s="255"/>
      <c r="G6" s="83"/>
      <c r="H6" t="s">
        <v>78</v>
      </c>
    </row>
    <row r="7" spans="1:8" ht="15.75" thickBot="1" x14ac:dyDescent="0.3">
      <c r="A7" s="86">
        <v>95261</v>
      </c>
      <c r="B7" s="87">
        <v>18</v>
      </c>
      <c r="C7" s="87">
        <v>9</v>
      </c>
      <c r="D7" s="87">
        <f t="shared" si="0"/>
        <v>-9</v>
      </c>
      <c r="E7" s="256"/>
      <c r="F7">
        <f>-28-9</f>
        <v>-37</v>
      </c>
    </row>
    <row r="8" spans="1:8" ht="15.75" thickBot="1" x14ac:dyDescent="0.3">
      <c r="A8" s="88">
        <v>94915</v>
      </c>
      <c r="B8" s="89">
        <v>30</v>
      </c>
      <c r="C8" s="89">
        <v>30</v>
      </c>
      <c r="D8" s="89">
        <f t="shared" si="0"/>
        <v>0</v>
      </c>
      <c r="E8" s="254" t="s">
        <v>81</v>
      </c>
      <c r="G8" s="46"/>
      <c r="H8" t="s">
        <v>79</v>
      </c>
    </row>
    <row r="9" spans="1:8" x14ac:dyDescent="0.25">
      <c r="A9" s="58">
        <v>96244</v>
      </c>
      <c r="B9" s="50">
        <v>29</v>
      </c>
      <c r="C9" s="50">
        <v>29</v>
      </c>
      <c r="D9" s="50">
        <f t="shared" si="0"/>
        <v>0</v>
      </c>
      <c r="E9" s="255"/>
    </row>
    <row r="10" spans="1:8" x14ac:dyDescent="0.25">
      <c r="A10" s="58">
        <v>96100</v>
      </c>
      <c r="B10" s="50">
        <v>31</v>
      </c>
      <c r="C10" s="50">
        <v>0</v>
      </c>
      <c r="D10" s="50">
        <f t="shared" si="0"/>
        <v>-31</v>
      </c>
      <c r="E10" s="255"/>
    </row>
    <row r="11" spans="1:8" x14ac:dyDescent="0.25">
      <c r="A11" s="58">
        <v>94870</v>
      </c>
      <c r="B11" s="50">
        <v>29</v>
      </c>
      <c r="C11" s="50">
        <v>0</v>
      </c>
      <c r="D11" s="50">
        <f t="shared" si="0"/>
        <v>-29</v>
      </c>
      <c r="E11" s="255"/>
    </row>
    <row r="12" spans="1:8" ht="15.75" thickBot="1" x14ac:dyDescent="0.3">
      <c r="A12" s="86">
        <v>97318</v>
      </c>
      <c r="B12" s="87">
        <v>29</v>
      </c>
      <c r="C12" s="87">
        <v>29</v>
      </c>
      <c r="D12" s="87">
        <f t="shared" si="0"/>
        <v>0</v>
      </c>
      <c r="E12" s="256"/>
      <c r="F12">
        <f>-31-29</f>
        <v>-60</v>
      </c>
    </row>
    <row r="13" spans="1:8" x14ac:dyDescent="0.25">
      <c r="A13" s="84">
        <v>97315</v>
      </c>
      <c r="B13" s="85">
        <v>31</v>
      </c>
      <c r="C13" s="85">
        <v>72</v>
      </c>
      <c r="D13" s="85">
        <f t="shared" si="0"/>
        <v>41</v>
      </c>
      <c r="E13" s="254" t="s">
        <v>82</v>
      </c>
    </row>
    <row r="14" spans="1:8" x14ac:dyDescent="0.25">
      <c r="A14" s="58">
        <v>97326</v>
      </c>
      <c r="B14" s="50">
        <v>26</v>
      </c>
      <c r="C14" s="50">
        <v>26</v>
      </c>
      <c r="D14" s="50">
        <f t="shared" si="0"/>
        <v>0</v>
      </c>
      <c r="E14" s="255"/>
    </row>
    <row r="15" spans="1:8" x14ac:dyDescent="0.25">
      <c r="A15" s="58">
        <v>98403</v>
      </c>
      <c r="B15" s="50">
        <v>27</v>
      </c>
      <c r="C15" s="50">
        <v>27</v>
      </c>
      <c r="D15" s="50">
        <f t="shared" si="0"/>
        <v>0</v>
      </c>
      <c r="E15" s="255"/>
    </row>
    <row r="16" spans="1:8" x14ac:dyDescent="0.25">
      <c r="A16" s="58">
        <v>96192</v>
      </c>
      <c r="B16" s="50">
        <v>31</v>
      </c>
      <c r="C16" s="50">
        <v>102</v>
      </c>
      <c r="D16" s="50">
        <f t="shared" si="0"/>
        <v>71</v>
      </c>
      <c r="E16" s="255"/>
    </row>
    <row r="17" spans="1:6" x14ac:dyDescent="0.25">
      <c r="A17" s="58">
        <v>96188</v>
      </c>
      <c r="B17" s="50">
        <v>32</v>
      </c>
      <c r="C17" s="50">
        <v>32</v>
      </c>
      <c r="D17" s="50">
        <f t="shared" si="0"/>
        <v>0</v>
      </c>
      <c r="E17" s="255"/>
    </row>
    <row r="18" spans="1:6" ht="15.75" thickBot="1" x14ac:dyDescent="0.3">
      <c r="A18" s="86">
        <v>98460</v>
      </c>
      <c r="B18" s="87">
        <v>25</v>
      </c>
      <c r="C18" s="87">
        <v>0</v>
      </c>
      <c r="D18" s="87">
        <f t="shared" si="0"/>
        <v>-25</v>
      </c>
      <c r="E18" s="256"/>
      <c r="F18">
        <f>41+71-25</f>
        <v>87</v>
      </c>
    </row>
    <row r="19" spans="1:6" x14ac:dyDescent="0.25">
      <c r="A19" s="84">
        <v>93618</v>
      </c>
      <c r="B19" s="85">
        <v>20</v>
      </c>
      <c r="C19" s="85">
        <v>0</v>
      </c>
      <c r="D19" s="85">
        <f t="shared" si="0"/>
        <v>-20</v>
      </c>
      <c r="E19" s="254" t="s">
        <v>3</v>
      </c>
    </row>
    <row r="20" spans="1:6" x14ac:dyDescent="0.25">
      <c r="A20" s="58">
        <v>98402</v>
      </c>
      <c r="B20" s="50">
        <v>26</v>
      </c>
      <c r="C20" s="50">
        <v>26</v>
      </c>
      <c r="D20" s="90">
        <f t="shared" si="0"/>
        <v>0</v>
      </c>
      <c r="E20" s="255"/>
    </row>
    <row r="21" spans="1:6" x14ac:dyDescent="0.25">
      <c r="A21" s="58">
        <v>99665</v>
      </c>
      <c r="B21" s="50">
        <v>30</v>
      </c>
      <c r="C21" s="50">
        <v>30</v>
      </c>
      <c r="D21" s="90">
        <f t="shared" si="0"/>
        <v>0</v>
      </c>
      <c r="E21" s="255"/>
    </row>
    <row r="22" spans="1:6" x14ac:dyDescent="0.25">
      <c r="A22" s="58">
        <v>1433</v>
      </c>
      <c r="B22" s="50">
        <v>32</v>
      </c>
      <c r="C22" s="50">
        <v>0</v>
      </c>
      <c r="D22" s="90">
        <f t="shared" si="0"/>
        <v>-32</v>
      </c>
      <c r="E22" s="255"/>
    </row>
    <row r="23" spans="1:6" x14ac:dyDescent="0.25">
      <c r="A23" s="58">
        <v>99666</v>
      </c>
      <c r="B23" s="50">
        <v>29</v>
      </c>
      <c r="C23" s="50">
        <v>64</v>
      </c>
      <c r="D23" s="90">
        <f t="shared" si="0"/>
        <v>35</v>
      </c>
      <c r="E23" s="255"/>
    </row>
    <row r="24" spans="1:6" x14ac:dyDescent="0.25">
      <c r="A24" s="58">
        <v>6</v>
      </c>
      <c r="B24" s="50">
        <v>14</v>
      </c>
      <c r="C24" s="50">
        <v>5</v>
      </c>
      <c r="D24" s="50">
        <f t="shared" ref="D24" si="1">C24-B24</f>
        <v>-9</v>
      </c>
      <c r="E24" s="255"/>
    </row>
    <row r="25" spans="1:6" x14ac:dyDescent="0.25">
      <c r="A25" s="58">
        <v>96190</v>
      </c>
      <c r="B25" s="50">
        <v>32</v>
      </c>
      <c r="C25" s="50">
        <v>24</v>
      </c>
      <c r="D25" s="50">
        <f t="shared" ref="D25:D28" si="2">C25-B25</f>
        <v>-8</v>
      </c>
      <c r="E25" s="255"/>
    </row>
    <row r="26" spans="1:6" x14ac:dyDescent="0.25">
      <c r="A26" s="58">
        <v>241</v>
      </c>
      <c r="B26" s="50">
        <v>27</v>
      </c>
      <c r="C26" s="50">
        <v>27</v>
      </c>
      <c r="D26" s="50">
        <f t="shared" si="2"/>
        <v>0</v>
      </c>
      <c r="E26" s="255"/>
    </row>
    <row r="27" spans="1:6" x14ac:dyDescent="0.25">
      <c r="A27" s="58">
        <v>235</v>
      </c>
      <c r="B27" s="97">
        <v>28</v>
      </c>
      <c r="C27" s="97">
        <v>32</v>
      </c>
      <c r="D27" s="50">
        <f t="shared" si="2"/>
        <v>4</v>
      </c>
      <c r="E27" s="255"/>
    </row>
    <row r="28" spans="1:6" x14ac:dyDescent="0.25">
      <c r="A28" s="58">
        <v>234</v>
      </c>
      <c r="B28" s="50">
        <v>33</v>
      </c>
      <c r="C28" s="50">
        <v>0</v>
      </c>
      <c r="D28" s="50">
        <f t="shared" si="2"/>
        <v>-33</v>
      </c>
      <c r="E28" s="255"/>
    </row>
    <row r="29" spans="1:6" x14ac:dyDescent="0.25">
      <c r="A29" s="58">
        <v>96195</v>
      </c>
      <c r="B29" s="50">
        <v>32</v>
      </c>
      <c r="C29" s="50">
        <v>32</v>
      </c>
      <c r="D29" s="50">
        <f t="shared" ref="D29:D33" si="3">C29-B29</f>
        <v>0</v>
      </c>
      <c r="E29" s="255"/>
    </row>
    <row r="30" spans="1:6" x14ac:dyDescent="0.25">
      <c r="A30" s="58" t="s">
        <v>83</v>
      </c>
      <c r="B30" s="50">
        <v>0</v>
      </c>
      <c r="C30" s="50">
        <v>60</v>
      </c>
      <c r="D30" s="50">
        <f t="shared" si="3"/>
        <v>60</v>
      </c>
      <c r="E30" s="255"/>
    </row>
    <row r="31" spans="1:6" ht="15.75" thickBot="1" x14ac:dyDescent="0.3">
      <c r="A31" s="86">
        <v>242</v>
      </c>
      <c r="B31" s="87">
        <v>30</v>
      </c>
      <c r="C31" s="87">
        <v>19</v>
      </c>
      <c r="D31" s="87">
        <f t="shared" si="3"/>
        <v>-11</v>
      </c>
      <c r="E31" s="256"/>
      <c r="F31">
        <f>-20-32+35-9-8-4-33+60-11</f>
        <v>-22</v>
      </c>
    </row>
    <row r="32" spans="1:6" x14ac:dyDescent="0.25">
      <c r="A32" s="84">
        <v>237</v>
      </c>
      <c r="B32" s="85">
        <v>28</v>
      </c>
      <c r="C32" s="85">
        <v>28</v>
      </c>
      <c r="D32" s="85">
        <f t="shared" si="3"/>
        <v>0</v>
      </c>
      <c r="E32" s="254" t="s">
        <v>4</v>
      </c>
    </row>
    <row r="33" spans="1:6" x14ac:dyDescent="0.25">
      <c r="A33" s="58">
        <v>2216</v>
      </c>
      <c r="B33" s="50">
        <v>30</v>
      </c>
      <c r="C33" s="50">
        <v>30</v>
      </c>
      <c r="D33" s="50">
        <f t="shared" si="3"/>
        <v>0</v>
      </c>
      <c r="E33" s="255"/>
    </row>
    <row r="34" spans="1:6" x14ac:dyDescent="0.25">
      <c r="A34" s="58">
        <v>1472</v>
      </c>
      <c r="B34" s="50">
        <v>31</v>
      </c>
      <c r="C34" s="50">
        <v>0</v>
      </c>
      <c r="D34" s="50">
        <f t="shared" ref="D34:D37" si="4">C34-B34</f>
        <v>-31</v>
      </c>
      <c r="E34" s="255"/>
    </row>
    <row r="35" spans="1:6" x14ac:dyDescent="0.25">
      <c r="A35" s="58">
        <v>240</v>
      </c>
      <c r="B35" s="50">
        <v>32</v>
      </c>
      <c r="C35" s="50">
        <v>81</v>
      </c>
      <c r="D35" s="50">
        <f t="shared" si="4"/>
        <v>49</v>
      </c>
      <c r="E35" s="255"/>
    </row>
    <row r="36" spans="1:6" x14ac:dyDescent="0.25">
      <c r="A36" s="58">
        <v>2765</v>
      </c>
      <c r="B36" s="50">
        <v>33</v>
      </c>
      <c r="C36" s="50">
        <v>0</v>
      </c>
      <c r="D36" s="50">
        <f t="shared" si="4"/>
        <v>-33</v>
      </c>
      <c r="E36" s="255"/>
    </row>
    <row r="37" spans="1:6" x14ac:dyDescent="0.25">
      <c r="A37" s="58">
        <v>1802</v>
      </c>
      <c r="B37" s="50">
        <v>28</v>
      </c>
      <c r="C37" s="50">
        <v>28</v>
      </c>
      <c r="D37" s="50">
        <f t="shared" si="4"/>
        <v>0</v>
      </c>
      <c r="E37" s="255"/>
    </row>
    <row r="38" spans="1:6" x14ac:dyDescent="0.25">
      <c r="A38" s="58">
        <v>238</v>
      </c>
      <c r="B38" s="50">
        <v>31</v>
      </c>
      <c r="C38" s="97">
        <v>18</v>
      </c>
      <c r="D38" s="50">
        <f t="shared" ref="D38:D45" si="5">C38-B38</f>
        <v>-13</v>
      </c>
      <c r="E38" s="255"/>
    </row>
    <row r="39" spans="1:6" x14ac:dyDescent="0.25">
      <c r="A39" s="58">
        <v>2230</v>
      </c>
      <c r="B39" s="50">
        <v>27</v>
      </c>
      <c r="C39" s="50">
        <v>27</v>
      </c>
      <c r="D39" s="50">
        <f t="shared" si="5"/>
        <v>0</v>
      </c>
      <c r="E39" s="255"/>
    </row>
    <row r="40" spans="1:6" ht="15.75" thickBot="1" x14ac:dyDescent="0.3">
      <c r="A40" s="86">
        <v>4111</v>
      </c>
      <c r="B40" s="87">
        <v>32</v>
      </c>
      <c r="C40" s="87">
        <v>32</v>
      </c>
      <c r="D40" s="87">
        <f t="shared" si="5"/>
        <v>0</v>
      </c>
      <c r="E40" s="256"/>
      <c r="F40">
        <f>-31+49-33-23</f>
        <v>-38</v>
      </c>
    </row>
    <row r="41" spans="1:6" x14ac:dyDescent="0.25">
      <c r="A41" s="84">
        <v>1473</v>
      </c>
      <c r="B41" s="85">
        <v>29</v>
      </c>
      <c r="C41" s="85">
        <v>30</v>
      </c>
      <c r="D41" s="85">
        <f t="shared" si="5"/>
        <v>1</v>
      </c>
      <c r="E41" s="254" t="s">
        <v>5</v>
      </c>
    </row>
    <row r="42" spans="1:6" x14ac:dyDescent="0.25">
      <c r="A42" s="58">
        <v>4112</v>
      </c>
      <c r="B42" s="50">
        <v>29</v>
      </c>
      <c r="C42" s="50">
        <v>0</v>
      </c>
      <c r="D42" s="50">
        <f t="shared" si="5"/>
        <v>-29</v>
      </c>
      <c r="E42" s="255"/>
    </row>
    <row r="43" spans="1:6" x14ac:dyDescent="0.25">
      <c r="A43" s="58">
        <v>4532</v>
      </c>
      <c r="B43" s="50">
        <v>30</v>
      </c>
      <c r="C43" s="50">
        <v>68</v>
      </c>
      <c r="D43" s="50">
        <f t="shared" si="5"/>
        <v>38</v>
      </c>
      <c r="E43" s="255"/>
    </row>
    <row r="44" spans="1:6" x14ac:dyDescent="0.25">
      <c r="A44" s="58">
        <v>4535</v>
      </c>
      <c r="B44" s="50">
        <v>27</v>
      </c>
      <c r="C44" s="50">
        <v>13</v>
      </c>
      <c r="D44" s="50">
        <f t="shared" si="5"/>
        <v>-14</v>
      </c>
      <c r="E44" s="255"/>
    </row>
    <row r="45" spans="1:6" x14ac:dyDescent="0.25">
      <c r="A45" s="58">
        <v>3277</v>
      </c>
      <c r="B45" s="50">
        <v>28</v>
      </c>
      <c r="C45" s="50">
        <v>28</v>
      </c>
      <c r="D45" s="50">
        <f t="shared" si="5"/>
        <v>0</v>
      </c>
      <c r="E45" s="255"/>
    </row>
    <row r="46" spans="1:6" x14ac:dyDescent="0.25">
      <c r="A46" s="58">
        <v>4108</v>
      </c>
      <c r="B46" s="50">
        <v>28</v>
      </c>
      <c r="C46" s="50">
        <v>28</v>
      </c>
      <c r="D46" s="50">
        <f t="shared" ref="D46:D64" si="6">C46-B46</f>
        <v>0</v>
      </c>
      <c r="E46" s="255"/>
    </row>
    <row r="47" spans="1:6" x14ac:dyDescent="0.25">
      <c r="A47" s="58">
        <v>1773</v>
      </c>
      <c r="B47" s="50">
        <v>25</v>
      </c>
      <c r="C47" s="50">
        <v>0</v>
      </c>
      <c r="D47" s="50">
        <f t="shared" si="6"/>
        <v>-25</v>
      </c>
      <c r="E47" s="255"/>
      <c r="F47">
        <f>1-29+38-14-25+62</f>
        <v>33</v>
      </c>
    </row>
    <row r="48" spans="1:6" ht="15.75" thickBot="1" x14ac:dyDescent="0.3">
      <c r="A48" s="86">
        <v>5056</v>
      </c>
      <c r="B48" s="87">
        <v>32</v>
      </c>
      <c r="C48" s="87">
        <v>94</v>
      </c>
      <c r="D48" s="87">
        <f t="shared" si="6"/>
        <v>62</v>
      </c>
      <c r="E48" s="256"/>
      <c r="F48" s="94"/>
    </row>
    <row r="49" spans="1:6" x14ac:dyDescent="0.25">
      <c r="A49" s="84">
        <v>4105</v>
      </c>
      <c r="B49" s="85">
        <v>32</v>
      </c>
      <c r="C49" s="85">
        <v>97</v>
      </c>
      <c r="D49" s="85">
        <f t="shared" si="6"/>
        <v>65</v>
      </c>
      <c r="E49" s="257" t="s">
        <v>6</v>
      </c>
    </row>
    <row r="50" spans="1:6" x14ac:dyDescent="0.25">
      <c r="A50" s="58">
        <v>4107</v>
      </c>
      <c r="B50" s="50">
        <v>27</v>
      </c>
      <c r="C50" s="97">
        <v>50</v>
      </c>
      <c r="D50" s="50">
        <f t="shared" si="6"/>
        <v>23</v>
      </c>
      <c r="E50" s="258"/>
    </row>
    <row r="51" spans="1:6" x14ac:dyDescent="0.25">
      <c r="A51" s="58">
        <v>5458</v>
      </c>
      <c r="B51" s="50">
        <v>27</v>
      </c>
      <c r="C51" s="50">
        <v>0</v>
      </c>
      <c r="D51" s="50">
        <f t="shared" si="6"/>
        <v>-27</v>
      </c>
      <c r="E51" s="258"/>
    </row>
    <row r="52" spans="1:6" x14ac:dyDescent="0.25">
      <c r="A52" s="58">
        <v>7366</v>
      </c>
      <c r="B52" s="50">
        <v>22</v>
      </c>
      <c r="C52" s="50">
        <v>22</v>
      </c>
      <c r="D52" s="50">
        <f t="shared" si="6"/>
        <v>0</v>
      </c>
      <c r="E52" s="258"/>
    </row>
    <row r="53" spans="1:6" x14ac:dyDescent="0.25">
      <c r="A53" s="58">
        <v>7179</v>
      </c>
      <c r="B53" s="50">
        <v>27</v>
      </c>
      <c r="C53" s="50">
        <v>27</v>
      </c>
      <c r="D53" s="50">
        <f t="shared" si="6"/>
        <v>0</v>
      </c>
      <c r="E53" s="258"/>
      <c r="F53">
        <f>D49+D50+D51+D54</f>
        <v>34</v>
      </c>
    </row>
    <row r="54" spans="1:6" ht="15.75" thickBot="1" x14ac:dyDescent="0.3">
      <c r="A54" s="86">
        <v>6201</v>
      </c>
      <c r="B54" s="87">
        <v>27</v>
      </c>
      <c r="C54" s="87">
        <v>0</v>
      </c>
      <c r="D54" s="87">
        <f t="shared" si="6"/>
        <v>-27</v>
      </c>
      <c r="E54" s="259"/>
      <c r="F54" s="95"/>
    </row>
    <row r="55" spans="1:6" x14ac:dyDescent="0.25">
      <c r="A55" s="84" t="s">
        <v>83</v>
      </c>
      <c r="B55" s="85">
        <v>0</v>
      </c>
      <c r="C55" s="85">
        <v>30</v>
      </c>
      <c r="D55" s="85">
        <f t="shared" si="6"/>
        <v>30</v>
      </c>
      <c r="E55" s="254" t="s">
        <v>36</v>
      </c>
    </row>
    <row r="56" spans="1:6" x14ac:dyDescent="0.25">
      <c r="A56" s="58">
        <v>4530</v>
      </c>
      <c r="B56" s="50">
        <v>32</v>
      </c>
      <c r="C56" s="50">
        <v>0</v>
      </c>
      <c r="D56" s="50">
        <f t="shared" si="6"/>
        <v>-32</v>
      </c>
      <c r="E56" s="255"/>
    </row>
    <row r="57" spans="1:6" x14ac:dyDescent="0.25">
      <c r="A57" s="58">
        <v>6202</v>
      </c>
      <c r="B57" s="50">
        <v>31</v>
      </c>
      <c r="C57" s="50">
        <v>83</v>
      </c>
      <c r="D57" s="50">
        <f t="shared" si="6"/>
        <v>52</v>
      </c>
      <c r="E57" s="255"/>
    </row>
    <row r="58" spans="1:6" x14ac:dyDescent="0.25">
      <c r="A58" s="58">
        <v>4109</v>
      </c>
      <c r="B58" s="50">
        <v>27</v>
      </c>
      <c r="C58" s="50">
        <v>0</v>
      </c>
      <c r="D58" s="50">
        <f t="shared" si="6"/>
        <v>-27</v>
      </c>
      <c r="E58" s="255"/>
    </row>
    <row r="59" spans="1:6" x14ac:dyDescent="0.25">
      <c r="A59" s="58">
        <v>6211</v>
      </c>
      <c r="B59" s="50">
        <v>31</v>
      </c>
      <c r="C59" s="50">
        <v>1</v>
      </c>
      <c r="D59" s="50">
        <f t="shared" si="6"/>
        <v>-30</v>
      </c>
      <c r="E59" s="255"/>
    </row>
    <row r="60" spans="1:6" x14ac:dyDescent="0.25">
      <c r="A60" s="58">
        <v>7371</v>
      </c>
      <c r="B60" s="50">
        <v>27</v>
      </c>
      <c r="C60" s="50">
        <v>0</v>
      </c>
      <c r="D60" s="50">
        <f t="shared" si="6"/>
        <v>-27</v>
      </c>
      <c r="E60" s="255"/>
    </row>
    <row r="61" spans="1:6" x14ac:dyDescent="0.25">
      <c r="A61" s="58">
        <v>7370</v>
      </c>
      <c r="B61" s="50">
        <v>30</v>
      </c>
      <c r="C61" s="50">
        <v>5</v>
      </c>
      <c r="D61" s="50">
        <f t="shared" si="6"/>
        <v>-25</v>
      </c>
      <c r="E61" s="255"/>
    </row>
    <row r="62" spans="1:6" x14ac:dyDescent="0.25">
      <c r="A62" s="58">
        <v>5443</v>
      </c>
      <c r="B62" s="50">
        <v>29</v>
      </c>
      <c r="C62" s="50">
        <v>0</v>
      </c>
      <c r="D62" s="50">
        <f t="shared" si="6"/>
        <v>-29</v>
      </c>
      <c r="E62" s="255"/>
    </row>
    <row r="63" spans="1:6" x14ac:dyDescent="0.25">
      <c r="A63" s="58">
        <v>6208</v>
      </c>
      <c r="B63" s="50">
        <v>32</v>
      </c>
      <c r="C63" s="50">
        <v>62</v>
      </c>
      <c r="D63" s="50">
        <f t="shared" si="6"/>
        <v>30</v>
      </c>
      <c r="E63" s="255"/>
      <c r="F63" s="94"/>
    </row>
    <row r="64" spans="1:6" x14ac:dyDescent="0.25">
      <c r="A64" s="58">
        <v>10183</v>
      </c>
      <c r="B64" s="50">
        <v>27</v>
      </c>
      <c r="C64" s="50">
        <v>27</v>
      </c>
      <c r="D64" s="50">
        <f t="shared" si="6"/>
        <v>0</v>
      </c>
      <c r="E64" s="255"/>
    </row>
    <row r="65" spans="1:6" x14ac:dyDescent="0.25">
      <c r="A65" s="58">
        <v>9279</v>
      </c>
      <c r="B65" s="50">
        <v>26</v>
      </c>
      <c r="C65" s="50">
        <v>9</v>
      </c>
      <c r="D65" s="50">
        <f t="shared" ref="D65:D68" si="7">C65-B65</f>
        <v>-17</v>
      </c>
      <c r="E65" s="255"/>
    </row>
    <row r="66" spans="1:6" x14ac:dyDescent="0.25">
      <c r="A66" s="58">
        <v>9286</v>
      </c>
      <c r="B66" s="50">
        <v>26</v>
      </c>
      <c r="C66" s="50">
        <v>54</v>
      </c>
      <c r="D66" s="50">
        <f t="shared" si="7"/>
        <v>28</v>
      </c>
      <c r="E66" s="255"/>
      <c r="F66" s="95"/>
    </row>
    <row r="67" spans="1:6" x14ac:dyDescent="0.25">
      <c r="A67" s="58">
        <v>9287</v>
      </c>
      <c r="B67" s="50">
        <v>32</v>
      </c>
      <c r="C67" s="50">
        <v>15</v>
      </c>
      <c r="D67" s="50">
        <f t="shared" si="7"/>
        <v>-17</v>
      </c>
      <c r="E67" s="255"/>
    </row>
    <row r="68" spans="1:6" x14ac:dyDescent="0.25">
      <c r="A68" s="58">
        <v>9285</v>
      </c>
      <c r="B68" s="50">
        <v>31</v>
      </c>
      <c r="C68" s="50">
        <v>0</v>
      </c>
      <c r="D68" s="50">
        <f t="shared" si="7"/>
        <v>-31</v>
      </c>
      <c r="E68" s="255"/>
    </row>
    <row r="69" spans="1:6" ht="15.75" thickBot="1" x14ac:dyDescent="0.3">
      <c r="A69" s="86">
        <v>9283</v>
      </c>
      <c r="B69" s="87">
        <v>28</v>
      </c>
      <c r="C69" s="87">
        <v>0</v>
      </c>
      <c r="D69" s="87">
        <f t="shared" ref="D69:D76" si="8">C69-B69</f>
        <v>-28</v>
      </c>
      <c r="E69" s="256"/>
      <c r="F69">
        <f>D55:D69</f>
        <v>-28</v>
      </c>
    </row>
    <row r="70" spans="1:6" x14ac:dyDescent="0.25">
      <c r="A70" s="84">
        <v>10090</v>
      </c>
      <c r="B70" s="85">
        <v>25</v>
      </c>
      <c r="C70" s="85">
        <v>0</v>
      </c>
      <c r="D70" s="85">
        <f t="shared" si="8"/>
        <v>-25</v>
      </c>
      <c r="E70" s="254" t="s">
        <v>38</v>
      </c>
    </row>
    <row r="71" spans="1:6" x14ac:dyDescent="0.25">
      <c r="A71" s="58">
        <v>10079</v>
      </c>
      <c r="B71" s="50">
        <v>32</v>
      </c>
      <c r="C71" s="50">
        <v>0</v>
      </c>
      <c r="D71" s="50">
        <f t="shared" si="8"/>
        <v>-32</v>
      </c>
      <c r="E71" s="255"/>
    </row>
    <row r="72" spans="1:6" x14ac:dyDescent="0.25">
      <c r="A72" s="58">
        <v>10073</v>
      </c>
      <c r="B72" s="50">
        <v>30</v>
      </c>
      <c r="C72" s="50">
        <v>0</v>
      </c>
      <c r="D72" s="50">
        <f t="shared" si="8"/>
        <v>-30</v>
      </c>
      <c r="E72" s="255"/>
      <c r="F72">
        <f>+F69+F53+F47+F40+F31+F18+F12+F7</f>
        <v>-31</v>
      </c>
    </row>
    <row r="73" spans="1:6" x14ac:dyDescent="0.25">
      <c r="A73" s="58">
        <v>11200</v>
      </c>
      <c r="B73" s="50">
        <v>26</v>
      </c>
      <c r="C73" s="50">
        <v>0</v>
      </c>
      <c r="D73" s="50">
        <f t="shared" si="8"/>
        <v>-26</v>
      </c>
      <c r="E73" s="255"/>
    </row>
    <row r="74" spans="1:6" ht="15.75" thickBot="1" x14ac:dyDescent="0.3">
      <c r="A74" s="86">
        <v>11526</v>
      </c>
      <c r="B74" s="87">
        <v>28</v>
      </c>
      <c r="C74" s="87">
        <v>0</v>
      </c>
      <c r="D74" s="87">
        <f t="shared" si="8"/>
        <v>-28</v>
      </c>
      <c r="E74" s="256"/>
      <c r="F74" s="94"/>
    </row>
    <row r="75" spans="1:6" x14ac:dyDescent="0.25">
      <c r="A75" s="84">
        <v>10084</v>
      </c>
      <c r="B75" s="85">
        <v>27</v>
      </c>
      <c r="C75" s="85">
        <v>5</v>
      </c>
      <c r="D75" s="85">
        <f t="shared" si="8"/>
        <v>-22</v>
      </c>
      <c r="E75" s="254" t="s">
        <v>44</v>
      </c>
    </row>
    <row r="76" spans="1:6" x14ac:dyDescent="0.25">
      <c r="A76" s="58">
        <v>10087</v>
      </c>
      <c r="B76" s="50">
        <v>32</v>
      </c>
      <c r="C76" s="50">
        <v>7</v>
      </c>
      <c r="D76" s="50">
        <f t="shared" si="8"/>
        <v>-25</v>
      </c>
      <c r="E76" s="255"/>
    </row>
    <row r="77" spans="1:6" x14ac:dyDescent="0.25">
      <c r="A77" s="58">
        <v>6209</v>
      </c>
      <c r="B77" s="50">
        <v>30</v>
      </c>
      <c r="C77" s="50">
        <v>0</v>
      </c>
      <c r="D77" s="50">
        <f t="shared" ref="D77:D118" si="9">C77-B77</f>
        <v>-30</v>
      </c>
      <c r="E77" s="255"/>
    </row>
    <row r="78" spans="1:6" x14ac:dyDescent="0.25">
      <c r="A78" s="58">
        <v>13148</v>
      </c>
      <c r="B78" s="50">
        <v>31</v>
      </c>
      <c r="C78" s="50">
        <v>0</v>
      </c>
      <c r="D78" s="50">
        <f t="shared" si="9"/>
        <v>-31</v>
      </c>
      <c r="E78" s="255"/>
    </row>
    <row r="79" spans="1:6" x14ac:dyDescent="0.25">
      <c r="A79" s="58">
        <v>13152</v>
      </c>
      <c r="B79" s="50">
        <v>30</v>
      </c>
      <c r="C79" s="50">
        <v>91</v>
      </c>
      <c r="D79" s="50">
        <f t="shared" si="9"/>
        <v>61</v>
      </c>
      <c r="E79" s="255"/>
    </row>
    <row r="80" spans="1:6" ht="15.75" thickBot="1" x14ac:dyDescent="0.3">
      <c r="A80" s="86">
        <v>12877</v>
      </c>
      <c r="B80" s="87">
        <v>28</v>
      </c>
      <c r="C80" s="87">
        <v>0</v>
      </c>
      <c r="D80" s="87">
        <f t="shared" si="9"/>
        <v>-28</v>
      </c>
      <c r="E80" s="256"/>
      <c r="F80">
        <f>D80+D79+D78+D77+D76+D75</f>
        <v>-75</v>
      </c>
    </row>
    <row r="81" spans="1:6" x14ac:dyDescent="0.25">
      <c r="A81" s="84">
        <v>13175</v>
      </c>
      <c r="B81" s="85">
        <v>33</v>
      </c>
      <c r="C81" s="85">
        <v>11</v>
      </c>
      <c r="D81" s="85">
        <f t="shared" si="9"/>
        <v>-22</v>
      </c>
      <c r="E81" s="254" t="s">
        <v>49</v>
      </c>
      <c r="F81" s="94"/>
    </row>
    <row r="82" spans="1:6" x14ac:dyDescent="0.25">
      <c r="A82" s="58">
        <v>12082</v>
      </c>
      <c r="B82" s="50">
        <v>28</v>
      </c>
      <c r="C82" s="50">
        <v>17</v>
      </c>
      <c r="D82" s="50">
        <f t="shared" si="9"/>
        <v>-11</v>
      </c>
      <c r="E82" s="255"/>
    </row>
    <row r="83" spans="1:6" x14ac:dyDescent="0.25">
      <c r="A83" s="58">
        <v>13169</v>
      </c>
      <c r="B83" s="50">
        <v>30</v>
      </c>
      <c r="C83" s="50">
        <v>0</v>
      </c>
      <c r="D83" s="50">
        <f t="shared" si="9"/>
        <v>-30</v>
      </c>
      <c r="E83" s="255"/>
    </row>
    <row r="84" spans="1:6" x14ac:dyDescent="0.25">
      <c r="A84" s="58">
        <v>13171</v>
      </c>
      <c r="B84" s="50">
        <v>28</v>
      </c>
      <c r="C84" s="50">
        <v>0</v>
      </c>
      <c r="D84" s="50">
        <f t="shared" si="9"/>
        <v>-28</v>
      </c>
      <c r="E84" s="255"/>
    </row>
    <row r="85" spans="1:6" x14ac:dyDescent="0.25">
      <c r="A85" s="58">
        <v>17163</v>
      </c>
      <c r="B85" s="50">
        <v>33</v>
      </c>
      <c r="C85" s="50">
        <v>0</v>
      </c>
      <c r="D85" s="50">
        <f t="shared" si="9"/>
        <v>-33</v>
      </c>
      <c r="E85" s="255"/>
    </row>
    <row r="86" spans="1:6" x14ac:dyDescent="0.25">
      <c r="A86" s="58">
        <v>13181</v>
      </c>
      <c r="B86" s="50">
        <v>30</v>
      </c>
      <c r="C86" s="50">
        <v>0</v>
      </c>
      <c r="D86" s="50">
        <f t="shared" si="9"/>
        <v>-30</v>
      </c>
      <c r="E86" s="255"/>
    </row>
    <row r="87" spans="1:6" x14ac:dyDescent="0.25">
      <c r="A87" s="58">
        <v>11197</v>
      </c>
      <c r="B87" s="50">
        <v>26</v>
      </c>
      <c r="C87" s="50">
        <v>0</v>
      </c>
      <c r="D87" s="50">
        <f t="shared" si="9"/>
        <v>-26</v>
      </c>
      <c r="E87" s="255"/>
    </row>
    <row r="88" spans="1:6" ht="15.75" thickBot="1" x14ac:dyDescent="0.3">
      <c r="A88" s="86">
        <v>15415</v>
      </c>
      <c r="B88" s="87">
        <v>30</v>
      </c>
      <c r="C88" s="87">
        <v>0</v>
      </c>
      <c r="D88" s="87">
        <f t="shared" si="9"/>
        <v>-30</v>
      </c>
      <c r="E88" s="256"/>
      <c r="F88">
        <f>D88+D87+D86+D85+D84+D83+D82+D81</f>
        <v>-210</v>
      </c>
    </row>
    <row r="89" spans="1:6" x14ac:dyDescent="0.25">
      <c r="A89" s="90">
        <v>13151</v>
      </c>
      <c r="B89" s="90">
        <v>21</v>
      </c>
      <c r="C89" s="90">
        <v>0</v>
      </c>
      <c r="D89" s="90">
        <f t="shared" si="9"/>
        <v>-21</v>
      </c>
      <c r="E89" s="222" t="s">
        <v>52</v>
      </c>
      <c r="F89" s="94"/>
    </row>
    <row r="90" spans="1:6" x14ac:dyDescent="0.25">
      <c r="A90" s="50">
        <v>17150</v>
      </c>
      <c r="B90" s="50">
        <v>30</v>
      </c>
      <c r="C90" s="50">
        <v>0</v>
      </c>
      <c r="D90" s="50">
        <f t="shared" si="9"/>
        <v>-30</v>
      </c>
      <c r="E90" s="237"/>
    </row>
    <row r="91" spans="1:6" x14ac:dyDescent="0.25">
      <c r="A91" s="50">
        <v>15447</v>
      </c>
      <c r="B91" s="50">
        <v>28</v>
      </c>
      <c r="C91" s="50">
        <v>28</v>
      </c>
      <c r="D91" s="50">
        <f t="shared" si="9"/>
        <v>0</v>
      </c>
      <c r="E91" s="237"/>
    </row>
    <row r="92" spans="1:6" x14ac:dyDescent="0.25">
      <c r="A92" s="50">
        <v>11226</v>
      </c>
      <c r="B92" s="50">
        <v>28</v>
      </c>
      <c r="C92" s="50">
        <v>0</v>
      </c>
      <c r="D92" s="50">
        <f t="shared" si="9"/>
        <v>-28</v>
      </c>
      <c r="E92" s="237"/>
    </row>
    <row r="93" spans="1:6" x14ac:dyDescent="0.25">
      <c r="A93" s="50">
        <v>13154</v>
      </c>
      <c r="B93" s="50">
        <v>30</v>
      </c>
      <c r="C93" s="50">
        <v>0</v>
      </c>
      <c r="D93" s="50">
        <f t="shared" si="9"/>
        <v>-30</v>
      </c>
      <c r="E93" s="237"/>
    </row>
    <row r="94" spans="1:6" x14ac:dyDescent="0.25">
      <c r="A94" s="50">
        <v>17159</v>
      </c>
      <c r="B94" s="50">
        <v>29</v>
      </c>
      <c r="C94" s="50">
        <v>29</v>
      </c>
      <c r="D94" s="50">
        <f t="shared" si="9"/>
        <v>0</v>
      </c>
      <c r="E94" s="237"/>
    </row>
    <row r="95" spans="1:6" x14ac:dyDescent="0.25">
      <c r="A95" s="50">
        <v>14078</v>
      </c>
      <c r="B95" s="50">
        <v>29</v>
      </c>
      <c r="C95" s="50">
        <v>0</v>
      </c>
      <c r="D95" s="50">
        <f t="shared" si="9"/>
        <v>-29</v>
      </c>
      <c r="E95" s="237"/>
    </row>
    <row r="96" spans="1:6" x14ac:dyDescent="0.25">
      <c r="A96" s="50">
        <v>17162</v>
      </c>
      <c r="B96" s="50">
        <v>30</v>
      </c>
      <c r="C96" s="50">
        <v>0</v>
      </c>
      <c r="D96" s="50">
        <f t="shared" si="9"/>
        <v>-30</v>
      </c>
      <c r="E96" s="237"/>
    </row>
    <row r="97" spans="1:6" x14ac:dyDescent="0.25">
      <c r="A97" s="50">
        <v>18592</v>
      </c>
      <c r="B97" s="50">
        <v>28</v>
      </c>
      <c r="C97" s="50">
        <v>0</v>
      </c>
      <c r="D97" s="50">
        <f t="shared" si="9"/>
        <v>-28</v>
      </c>
      <c r="E97" s="238"/>
      <c r="F97" s="98">
        <f>D97+D96+D95+D94+D93+D92+D91+D90+D89</f>
        <v>-196</v>
      </c>
    </row>
    <row r="98" spans="1:6" x14ac:dyDescent="0.25">
      <c r="A98" s="96"/>
      <c r="B98" s="96"/>
      <c r="C98" s="96"/>
      <c r="D98" s="96">
        <f t="shared" si="9"/>
        <v>0</v>
      </c>
      <c r="E98" s="91"/>
      <c r="F98" s="94">
        <f>F97+F88+F80+F72+F69+F53+F47+F40+F31+F18+F12+F7</f>
        <v>-543</v>
      </c>
    </row>
    <row r="99" spans="1:6" x14ac:dyDescent="0.25">
      <c r="A99" s="96"/>
      <c r="B99" s="96"/>
      <c r="C99" s="96"/>
      <c r="D99" s="96">
        <f t="shared" si="9"/>
        <v>0</v>
      </c>
      <c r="E99" s="91"/>
    </row>
    <row r="100" spans="1:6" x14ac:dyDescent="0.25">
      <c r="A100" s="96"/>
      <c r="B100" s="96"/>
      <c r="C100" s="96"/>
      <c r="D100" s="96">
        <f t="shared" si="9"/>
        <v>0</v>
      </c>
      <c r="E100" s="91"/>
    </row>
    <row r="101" spans="1:6" x14ac:dyDescent="0.25">
      <c r="A101" s="96"/>
      <c r="B101" s="96"/>
      <c r="C101" s="96"/>
      <c r="D101" s="96">
        <f t="shared" si="9"/>
        <v>0</v>
      </c>
      <c r="E101" s="91"/>
    </row>
    <row r="102" spans="1:6" x14ac:dyDescent="0.25">
      <c r="A102" s="96"/>
      <c r="B102" s="96"/>
      <c r="C102" s="96"/>
      <c r="D102" s="96">
        <f t="shared" si="9"/>
        <v>0</v>
      </c>
      <c r="E102" s="91"/>
    </row>
    <row r="103" spans="1:6" x14ac:dyDescent="0.25">
      <c r="A103" s="96"/>
      <c r="B103" s="96"/>
      <c r="C103" s="96"/>
      <c r="D103" s="96">
        <f t="shared" si="9"/>
        <v>0</v>
      </c>
      <c r="E103" s="91"/>
    </row>
    <row r="104" spans="1:6" x14ac:dyDescent="0.25">
      <c r="A104" s="96"/>
      <c r="B104" s="96"/>
      <c r="C104" s="96"/>
      <c r="D104" s="96">
        <f t="shared" si="9"/>
        <v>0</v>
      </c>
      <c r="E104" s="91"/>
    </row>
    <row r="105" spans="1:6" x14ac:dyDescent="0.25">
      <c r="A105" s="96"/>
      <c r="B105" s="96"/>
      <c r="C105" s="96"/>
      <c r="D105" s="96">
        <f t="shared" si="9"/>
        <v>0</v>
      </c>
      <c r="E105" s="91"/>
    </row>
    <row r="106" spans="1:6" x14ac:dyDescent="0.25">
      <c r="A106" s="96"/>
      <c r="B106" s="96"/>
      <c r="C106" s="96"/>
      <c r="D106" s="96">
        <f t="shared" si="9"/>
        <v>0</v>
      </c>
      <c r="E106" s="91"/>
    </row>
    <row r="107" spans="1:6" x14ac:dyDescent="0.25">
      <c r="A107" s="96"/>
      <c r="B107" s="96"/>
      <c r="C107" s="96"/>
      <c r="D107" s="96">
        <f t="shared" si="9"/>
        <v>0</v>
      </c>
      <c r="E107" s="91"/>
    </row>
    <row r="108" spans="1:6" x14ac:dyDescent="0.25">
      <c r="A108" s="96"/>
      <c r="B108" s="96"/>
      <c r="C108" s="96"/>
      <c r="D108" s="96">
        <f t="shared" si="9"/>
        <v>0</v>
      </c>
      <c r="E108" s="91"/>
    </row>
    <row r="109" spans="1:6" x14ac:dyDescent="0.25">
      <c r="A109" s="96"/>
      <c r="B109" s="96"/>
      <c r="C109" s="96"/>
      <c r="D109" s="96">
        <f t="shared" si="9"/>
        <v>0</v>
      </c>
      <c r="E109" s="91"/>
    </row>
    <row r="110" spans="1:6" x14ac:dyDescent="0.25">
      <c r="A110" s="96"/>
      <c r="B110" s="96"/>
      <c r="C110" s="96"/>
      <c r="D110" s="96">
        <f t="shared" si="9"/>
        <v>0</v>
      </c>
      <c r="E110" s="91"/>
    </row>
    <row r="111" spans="1:6" x14ac:dyDescent="0.25">
      <c r="A111" s="96"/>
      <c r="B111" s="96"/>
      <c r="C111" s="96"/>
      <c r="D111" s="96">
        <f t="shared" si="9"/>
        <v>0</v>
      </c>
      <c r="E111" s="91"/>
    </row>
    <row r="112" spans="1:6" x14ac:dyDescent="0.25">
      <c r="A112" s="96"/>
      <c r="B112" s="96"/>
      <c r="C112" s="96"/>
      <c r="D112" s="96">
        <f t="shared" si="9"/>
        <v>0</v>
      </c>
      <c r="E112" s="91"/>
    </row>
    <row r="113" spans="1:5" x14ac:dyDescent="0.25">
      <c r="A113" s="96"/>
      <c r="B113" s="96"/>
      <c r="C113" s="96"/>
      <c r="D113" s="96">
        <f t="shared" si="9"/>
        <v>0</v>
      </c>
      <c r="E113" s="91"/>
    </row>
    <row r="114" spans="1:5" x14ac:dyDescent="0.25">
      <c r="A114" s="96"/>
      <c r="B114" s="96"/>
      <c r="C114" s="96"/>
      <c r="D114" s="96">
        <f t="shared" si="9"/>
        <v>0</v>
      </c>
      <c r="E114" s="91"/>
    </row>
    <row r="115" spans="1:5" x14ac:dyDescent="0.25">
      <c r="A115" s="96"/>
      <c r="B115" s="96"/>
      <c r="C115" s="96"/>
      <c r="D115" s="96">
        <f t="shared" si="9"/>
        <v>0</v>
      </c>
      <c r="E115" s="91"/>
    </row>
    <row r="116" spans="1:5" x14ac:dyDescent="0.25">
      <c r="A116" s="96"/>
      <c r="B116" s="96"/>
      <c r="C116" s="96"/>
      <c r="D116" s="96">
        <f t="shared" si="9"/>
        <v>0</v>
      </c>
      <c r="E116" s="91"/>
    </row>
    <row r="117" spans="1:5" x14ac:dyDescent="0.25">
      <c r="A117" s="96"/>
      <c r="B117" s="96"/>
      <c r="C117" s="96"/>
      <c r="D117" s="96">
        <f t="shared" si="9"/>
        <v>0</v>
      </c>
      <c r="E117" s="91"/>
    </row>
    <row r="118" spans="1:5" x14ac:dyDescent="0.25">
      <c r="A118" s="96"/>
      <c r="B118" s="96"/>
      <c r="C118" s="96"/>
      <c r="D118" s="96">
        <f t="shared" si="9"/>
        <v>0</v>
      </c>
      <c r="E118" s="91"/>
    </row>
  </sheetData>
  <mergeCells count="18">
    <mergeCell ref="E41:E48"/>
    <mergeCell ref="E19:E31"/>
    <mergeCell ref="E81:E88"/>
    <mergeCell ref="E89:E97"/>
    <mergeCell ref="E75:E80"/>
    <mergeCell ref="A1:E2"/>
    <mergeCell ref="A3:A4"/>
    <mergeCell ref="B3:B4"/>
    <mergeCell ref="C3:C4"/>
    <mergeCell ref="D3:D4"/>
    <mergeCell ref="E3:E4"/>
    <mergeCell ref="E13:E18"/>
    <mergeCell ref="E70:E74"/>
    <mergeCell ref="E8:E12"/>
    <mergeCell ref="E49:E54"/>
    <mergeCell ref="E5:E7"/>
    <mergeCell ref="E32:E40"/>
    <mergeCell ref="E55:E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topLeftCell="A94" workbookViewId="0">
      <selection sqref="A1:E3"/>
    </sheetView>
  </sheetViews>
  <sheetFormatPr baseColWidth="10" defaultRowHeight="15" x14ac:dyDescent="0.25"/>
  <cols>
    <col min="1" max="1" width="19.85546875" bestFit="1" customWidth="1"/>
  </cols>
  <sheetData>
    <row r="1" spans="1:9" ht="15.75" thickBot="1" x14ac:dyDescent="0.3">
      <c r="A1" s="274" t="s">
        <v>92</v>
      </c>
      <c r="B1" s="274"/>
      <c r="C1" s="274"/>
      <c r="D1" s="274"/>
      <c r="E1" s="274"/>
    </row>
    <row r="2" spans="1:9" ht="15.75" thickBot="1" x14ac:dyDescent="0.3">
      <c r="A2" s="275" t="s">
        <v>8</v>
      </c>
      <c r="B2" s="222" t="s">
        <v>9</v>
      </c>
      <c r="C2" s="222" t="s">
        <v>10</v>
      </c>
      <c r="D2" s="277" t="s">
        <v>62</v>
      </c>
      <c r="E2" s="104"/>
      <c r="F2" s="2" t="s">
        <v>86</v>
      </c>
      <c r="H2" s="82"/>
      <c r="I2" t="s">
        <v>77</v>
      </c>
    </row>
    <row r="3" spans="1:9" ht="15.75" thickBot="1" x14ac:dyDescent="0.3">
      <c r="A3" s="276"/>
      <c r="B3" s="223"/>
      <c r="C3" s="223"/>
      <c r="D3" s="278"/>
      <c r="E3" s="105"/>
      <c r="F3" s="2" t="s">
        <v>87</v>
      </c>
    </row>
    <row r="4" spans="1:9" x14ac:dyDescent="0.25">
      <c r="A4" s="107" t="s">
        <v>96</v>
      </c>
      <c r="B4" s="108">
        <v>0</v>
      </c>
      <c r="C4" s="108">
        <v>349</v>
      </c>
      <c r="D4" s="109">
        <f>C4-B4</f>
        <v>349</v>
      </c>
      <c r="E4" s="267" t="s">
        <v>0</v>
      </c>
      <c r="F4" s="2"/>
    </row>
    <row r="5" spans="1:9" x14ac:dyDescent="0.25">
      <c r="A5" s="110" t="s">
        <v>95</v>
      </c>
      <c r="B5" s="100">
        <v>302</v>
      </c>
      <c r="C5" s="100">
        <v>0</v>
      </c>
      <c r="D5" s="111">
        <f>C5-B5</f>
        <v>-302</v>
      </c>
      <c r="E5" s="268"/>
      <c r="F5" s="2"/>
    </row>
    <row r="6" spans="1:9" x14ac:dyDescent="0.25">
      <c r="A6" s="112" t="s">
        <v>93</v>
      </c>
      <c r="B6" s="101">
        <v>543</v>
      </c>
      <c r="C6" s="101">
        <v>0</v>
      </c>
      <c r="D6" s="113">
        <f>C6-B6</f>
        <v>-543</v>
      </c>
      <c r="E6" s="268"/>
      <c r="F6" s="2"/>
    </row>
    <row r="7" spans="1:9" x14ac:dyDescent="0.25">
      <c r="A7" s="58" t="s">
        <v>94</v>
      </c>
      <c r="B7" s="50">
        <v>0</v>
      </c>
      <c r="C7" s="50">
        <v>528</v>
      </c>
      <c r="D7" s="114">
        <f>C7-B7</f>
        <v>528</v>
      </c>
      <c r="E7" s="268"/>
      <c r="F7" s="2"/>
    </row>
    <row r="8" spans="1:9" x14ac:dyDescent="0.25">
      <c r="A8" s="58">
        <v>19305</v>
      </c>
      <c r="B8" s="50">
        <v>30</v>
      </c>
      <c r="C8" s="50">
        <v>0</v>
      </c>
      <c r="D8" s="114">
        <f>C8-B8</f>
        <v>-30</v>
      </c>
      <c r="E8" s="268"/>
      <c r="F8" s="94"/>
    </row>
    <row r="9" spans="1:9" x14ac:dyDescent="0.25">
      <c r="A9" s="58">
        <v>19302</v>
      </c>
      <c r="B9" s="50">
        <v>28</v>
      </c>
      <c r="C9" s="50">
        <v>0</v>
      </c>
      <c r="D9" s="114">
        <f t="shared" ref="D9:D69" si="0">C9-B9</f>
        <v>-28</v>
      </c>
      <c r="E9" s="268"/>
    </row>
    <row r="10" spans="1:9" ht="15.75" thickBot="1" x14ac:dyDescent="0.3">
      <c r="A10" s="86">
        <v>21286</v>
      </c>
      <c r="B10" s="87">
        <v>37</v>
      </c>
      <c r="C10" s="87">
        <v>0</v>
      </c>
      <c r="D10" s="115">
        <f t="shared" si="0"/>
        <v>-37</v>
      </c>
      <c r="E10" s="273"/>
      <c r="F10" s="94">
        <f>D10+D9+D8+D7+D6+D5+D4</f>
        <v>-63</v>
      </c>
    </row>
    <row r="11" spans="1:9" x14ac:dyDescent="0.25">
      <c r="A11" s="116">
        <v>21291</v>
      </c>
      <c r="B11" s="117">
        <v>29</v>
      </c>
      <c r="C11" s="117">
        <v>29</v>
      </c>
      <c r="D11" s="118">
        <f t="shared" si="0"/>
        <v>0</v>
      </c>
      <c r="E11" s="267" t="s">
        <v>81</v>
      </c>
    </row>
    <row r="12" spans="1:9" x14ac:dyDescent="0.25">
      <c r="A12" s="119">
        <v>21832</v>
      </c>
      <c r="B12" s="106">
        <v>33</v>
      </c>
      <c r="C12" s="106">
        <v>0</v>
      </c>
      <c r="D12" s="114">
        <f t="shared" si="0"/>
        <v>-33</v>
      </c>
      <c r="E12" s="268"/>
    </row>
    <row r="13" spans="1:9" x14ac:dyDescent="0.25">
      <c r="A13" s="119">
        <v>21833</v>
      </c>
      <c r="B13" s="106">
        <v>33</v>
      </c>
      <c r="C13" s="106">
        <v>0</v>
      </c>
      <c r="D13" s="114">
        <f t="shared" si="0"/>
        <v>-33</v>
      </c>
      <c r="E13" s="268"/>
    </row>
    <row r="14" spans="1:9" x14ac:dyDescent="0.25">
      <c r="A14" s="119">
        <v>21263</v>
      </c>
      <c r="B14" s="106">
        <v>30</v>
      </c>
      <c r="C14" s="106">
        <v>0</v>
      </c>
      <c r="D14" s="114">
        <f t="shared" si="0"/>
        <v>-30</v>
      </c>
      <c r="E14" s="268"/>
    </row>
    <row r="15" spans="1:9" x14ac:dyDescent="0.25">
      <c r="A15" s="120" t="s">
        <v>97</v>
      </c>
      <c r="B15" s="106">
        <v>0</v>
      </c>
      <c r="C15" s="106">
        <v>47</v>
      </c>
      <c r="D15" s="114">
        <f t="shared" si="0"/>
        <v>47</v>
      </c>
      <c r="E15" s="268"/>
    </row>
    <row r="16" spans="1:9" x14ac:dyDescent="0.25">
      <c r="A16" s="119">
        <v>22244</v>
      </c>
      <c r="B16" s="106">
        <v>27</v>
      </c>
      <c r="C16" s="106">
        <v>37</v>
      </c>
      <c r="D16" s="114">
        <f t="shared" si="0"/>
        <v>10</v>
      </c>
      <c r="E16" s="268"/>
    </row>
    <row r="17" spans="1:6" x14ac:dyDescent="0.25">
      <c r="A17" s="119">
        <v>21831</v>
      </c>
      <c r="B17" s="106">
        <v>28</v>
      </c>
      <c r="C17" s="106">
        <v>23</v>
      </c>
      <c r="D17" s="114">
        <f t="shared" si="0"/>
        <v>-5</v>
      </c>
      <c r="E17" s="268"/>
    </row>
    <row r="18" spans="1:6" ht="15.75" thickBot="1" x14ac:dyDescent="0.3">
      <c r="A18" s="121">
        <v>21923</v>
      </c>
      <c r="B18" s="122">
        <v>25</v>
      </c>
      <c r="C18" s="122">
        <v>0</v>
      </c>
      <c r="D18" s="115">
        <f t="shared" si="0"/>
        <v>-25</v>
      </c>
      <c r="E18" s="273"/>
      <c r="F18" s="94">
        <f>D18+D17+D16+D15+D14+D13+D12</f>
        <v>-69</v>
      </c>
    </row>
    <row r="19" spans="1:6" x14ac:dyDescent="0.25">
      <c r="A19" s="116">
        <v>21835</v>
      </c>
      <c r="B19" s="117">
        <v>33</v>
      </c>
      <c r="C19" s="117">
        <v>0</v>
      </c>
      <c r="D19" s="118">
        <f t="shared" si="0"/>
        <v>-33</v>
      </c>
      <c r="E19" s="267" t="s">
        <v>2</v>
      </c>
    </row>
    <row r="20" spans="1:6" x14ac:dyDescent="0.25">
      <c r="A20" s="119">
        <v>21919</v>
      </c>
      <c r="B20" s="106">
        <v>30</v>
      </c>
      <c r="C20" s="106">
        <v>0</v>
      </c>
      <c r="D20" s="114">
        <f t="shared" si="0"/>
        <v>-30</v>
      </c>
      <c r="E20" s="268"/>
      <c r="F20" s="94"/>
    </row>
    <row r="21" spans="1:6" x14ac:dyDescent="0.25">
      <c r="A21" s="119">
        <v>22214</v>
      </c>
      <c r="B21" s="106">
        <v>30</v>
      </c>
      <c r="C21" s="106">
        <v>0</v>
      </c>
      <c r="D21" s="114">
        <f t="shared" si="0"/>
        <v>-30</v>
      </c>
      <c r="E21" s="268"/>
    </row>
    <row r="22" spans="1:6" x14ac:dyDescent="0.25">
      <c r="A22" s="119">
        <v>21918</v>
      </c>
      <c r="B22" s="106">
        <v>28</v>
      </c>
      <c r="C22" s="106">
        <v>28</v>
      </c>
      <c r="D22" s="114">
        <f t="shared" si="0"/>
        <v>0</v>
      </c>
      <c r="E22" s="268"/>
    </row>
    <row r="23" spans="1:6" x14ac:dyDescent="0.25">
      <c r="A23" s="119">
        <v>22246</v>
      </c>
      <c r="B23" s="106">
        <v>33</v>
      </c>
      <c r="C23" s="106">
        <v>33</v>
      </c>
      <c r="D23" s="114">
        <f t="shared" si="0"/>
        <v>0</v>
      </c>
      <c r="E23" s="268"/>
    </row>
    <row r="24" spans="1:6" x14ac:dyDescent="0.25">
      <c r="A24" s="119">
        <v>23487</v>
      </c>
      <c r="B24" s="106">
        <v>29</v>
      </c>
      <c r="C24" s="106">
        <v>0</v>
      </c>
      <c r="D24" s="114">
        <f t="shared" si="0"/>
        <v>-29</v>
      </c>
      <c r="E24" s="268"/>
    </row>
    <row r="25" spans="1:6" x14ac:dyDescent="0.25">
      <c r="A25" s="119">
        <v>22782</v>
      </c>
      <c r="B25" s="106">
        <v>20</v>
      </c>
      <c r="C25" s="106">
        <v>0</v>
      </c>
      <c r="D25" s="114">
        <f t="shared" si="0"/>
        <v>-20</v>
      </c>
      <c r="E25" s="268"/>
    </row>
    <row r="26" spans="1:6" x14ac:dyDescent="0.25">
      <c r="A26" s="119">
        <v>22811</v>
      </c>
      <c r="B26" s="106">
        <v>24</v>
      </c>
      <c r="C26" s="106">
        <v>0</v>
      </c>
      <c r="D26" s="114">
        <f t="shared" si="0"/>
        <v>-24</v>
      </c>
      <c r="E26" s="268"/>
    </row>
    <row r="27" spans="1:6" x14ac:dyDescent="0.25">
      <c r="A27" s="119">
        <v>25811</v>
      </c>
      <c r="B27" s="106">
        <v>5</v>
      </c>
      <c r="C27" s="106">
        <v>0</v>
      </c>
      <c r="D27" s="114">
        <f t="shared" si="0"/>
        <v>-5</v>
      </c>
      <c r="E27" s="268"/>
    </row>
    <row r="28" spans="1:6" x14ac:dyDescent="0.25">
      <c r="A28" s="119">
        <v>25807</v>
      </c>
      <c r="B28" s="106">
        <v>2</v>
      </c>
      <c r="C28" s="106">
        <v>0</v>
      </c>
      <c r="D28" s="114">
        <f t="shared" si="0"/>
        <v>-2</v>
      </c>
      <c r="E28" s="268"/>
    </row>
    <row r="29" spans="1:6" x14ac:dyDescent="0.25">
      <c r="A29" s="119">
        <v>23483</v>
      </c>
      <c r="B29" s="106">
        <v>33</v>
      </c>
      <c r="C29" s="106">
        <v>0</v>
      </c>
      <c r="D29" s="114">
        <f t="shared" si="0"/>
        <v>-33</v>
      </c>
      <c r="E29" s="268"/>
    </row>
    <row r="30" spans="1:6" x14ac:dyDescent="0.25">
      <c r="A30" s="119">
        <v>25159</v>
      </c>
      <c r="B30" s="106">
        <v>27</v>
      </c>
      <c r="C30" s="106">
        <v>14</v>
      </c>
      <c r="D30" s="114">
        <f t="shared" si="0"/>
        <v>-13</v>
      </c>
      <c r="E30" s="268"/>
    </row>
    <row r="31" spans="1:6" x14ac:dyDescent="0.25">
      <c r="A31" s="119">
        <v>21915</v>
      </c>
      <c r="B31" s="106">
        <v>30</v>
      </c>
      <c r="C31" s="106">
        <v>0</v>
      </c>
      <c r="D31" s="114">
        <f t="shared" si="0"/>
        <v>-30</v>
      </c>
      <c r="E31" s="268"/>
    </row>
    <row r="32" spans="1:6" x14ac:dyDescent="0.25">
      <c r="A32" s="123" t="s">
        <v>98</v>
      </c>
      <c r="B32" s="106">
        <v>4</v>
      </c>
      <c r="C32" s="106">
        <v>17</v>
      </c>
      <c r="D32" s="114">
        <f t="shared" si="0"/>
        <v>13</v>
      </c>
      <c r="E32" s="268"/>
    </row>
    <row r="33" spans="1:6" ht="15.75" thickBot="1" x14ac:dyDescent="0.3">
      <c r="A33" s="119">
        <v>21927</v>
      </c>
      <c r="B33" s="106">
        <v>33</v>
      </c>
      <c r="C33" s="106">
        <v>0</v>
      </c>
      <c r="D33" s="126">
        <f t="shared" si="0"/>
        <v>-33</v>
      </c>
      <c r="E33" s="268"/>
      <c r="F33" s="94">
        <f>D33+D32+D31+D30+D29+D28+D27+D26+D25+D24+D23+D22+D21+D20+D19</f>
        <v>-269</v>
      </c>
    </row>
    <row r="34" spans="1:6" x14ac:dyDescent="0.25">
      <c r="A34" s="116">
        <v>23482</v>
      </c>
      <c r="B34" s="132">
        <v>28</v>
      </c>
      <c r="C34" s="117">
        <v>11</v>
      </c>
      <c r="D34" s="124">
        <f t="shared" si="0"/>
        <v>-17</v>
      </c>
      <c r="E34" s="267" t="s">
        <v>3</v>
      </c>
    </row>
    <row r="35" spans="1:6" x14ac:dyDescent="0.25">
      <c r="A35" s="119">
        <v>24765</v>
      </c>
      <c r="B35" s="127">
        <v>33</v>
      </c>
      <c r="C35" s="106">
        <v>33</v>
      </c>
      <c r="D35" s="102">
        <f t="shared" si="0"/>
        <v>0</v>
      </c>
      <c r="E35" s="268"/>
    </row>
    <row r="36" spans="1:6" x14ac:dyDescent="0.25">
      <c r="A36" s="119">
        <v>22781</v>
      </c>
      <c r="B36" s="127">
        <v>30</v>
      </c>
      <c r="C36" s="106">
        <v>0</v>
      </c>
      <c r="D36" s="102">
        <f t="shared" si="0"/>
        <v>-30</v>
      </c>
      <c r="E36" s="268"/>
    </row>
    <row r="37" spans="1:6" x14ac:dyDescent="0.25">
      <c r="A37" s="119">
        <v>27274</v>
      </c>
      <c r="B37" s="127">
        <v>7</v>
      </c>
      <c r="C37" s="106">
        <v>0</v>
      </c>
      <c r="D37" s="102">
        <f t="shared" si="0"/>
        <v>-7</v>
      </c>
      <c r="E37" s="268"/>
    </row>
    <row r="38" spans="1:6" x14ac:dyDescent="0.25">
      <c r="A38" s="119">
        <v>22780</v>
      </c>
      <c r="B38" s="127">
        <v>33</v>
      </c>
      <c r="C38" s="106">
        <v>0</v>
      </c>
      <c r="D38" s="102">
        <f t="shared" si="0"/>
        <v>-33</v>
      </c>
      <c r="E38" s="268"/>
    </row>
    <row r="39" spans="1:6" x14ac:dyDescent="0.25">
      <c r="A39" s="119">
        <v>21921</v>
      </c>
      <c r="B39" s="127">
        <v>25</v>
      </c>
      <c r="C39" s="106">
        <v>0</v>
      </c>
      <c r="D39" s="102">
        <f t="shared" si="0"/>
        <v>-25</v>
      </c>
      <c r="E39" s="268"/>
    </row>
    <row r="40" spans="1:6" x14ac:dyDescent="0.25">
      <c r="A40" s="61">
        <v>28209</v>
      </c>
      <c r="B40" s="269">
        <v>33</v>
      </c>
      <c r="C40" s="269">
        <v>0</v>
      </c>
      <c r="D40" s="260">
        <f t="shared" si="0"/>
        <v>-33</v>
      </c>
      <c r="E40" s="268"/>
    </row>
    <row r="41" spans="1:6" x14ac:dyDescent="0.25">
      <c r="A41" s="90">
        <v>23398</v>
      </c>
      <c r="B41" s="269"/>
      <c r="C41" s="269"/>
      <c r="D41" s="261"/>
      <c r="E41" s="268"/>
    </row>
    <row r="42" spans="1:6" x14ac:dyDescent="0.25">
      <c r="A42" s="119">
        <v>23484</v>
      </c>
      <c r="B42" s="127">
        <v>28</v>
      </c>
      <c r="C42" s="106">
        <v>0</v>
      </c>
      <c r="D42" s="102">
        <f t="shared" si="0"/>
        <v>-28</v>
      </c>
      <c r="E42" s="268"/>
    </row>
    <row r="43" spans="1:6" x14ac:dyDescent="0.25">
      <c r="A43" s="119">
        <v>23486</v>
      </c>
      <c r="B43" s="127">
        <v>30</v>
      </c>
      <c r="C43" s="106">
        <v>0</v>
      </c>
      <c r="D43" s="102">
        <f t="shared" si="0"/>
        <v>-30</v>
      </c>
      <c r="E43" s="268"/>
    </row>
    <row r="44" spans="1:6" ht="15.75" thickBot="1" x14ac:dyDescent="0.3">
      <c r="A44" s="121">
        <v>25346</v>
      </c>
      <c r="B44" s="135">
        <v>28</v>
      </c>
      <c r="C44" s="122">
        <v>0</v>
      </c>
      <c r="D44" s="125">
        <f t="shared" si="0"/>
        <v>-28</v>
      </c>
      <c r="E44" s="273"/>
      <c r="F44" s="94">
        <f>SUM(D34:D44)</f>
        <v>-231</v>
      </c>
    </row>
    <row r="45" spans="1:6" x14ac:dyDescent="0.25">
      <c r="A45" s="131">
        <v>24248</v>
      </c>
      <c r="B45" s="117">
        <v>33</v>
      </c>
      <c r="C45" s="117">
        <v>0</v>
      </c>
      <c r="D45" s="134">
        <f t="shared" si="0"/>
        <v>-33</v>
      </c>
      <c r="E45" s="267" t="s">
        <v>4</v>
      </c>
    </row>
    <row r="46" spans="1:6" x14ac:dyDescent="0.25">
      <c r="A46" s="129">
        <v>26385</v>
      </c>
      <c r="B46" s="106">
        <v>27</v>
      </c>
      <c r="C46" s="106">
        <v>0</v>
      </c>
      <c r="D46" s="133">
        <f t="shared" si="0"/>
        <v>-27</v>
      </c>
      <c r="E46" s="268"/>
    </row>
    <row r="47" spans="1:6" x14ac:dyDescent="0.25">
      <c r="A47" s="60">
        <v>29166</v>
      </c>
      <c r="B47" s="265">
        <v>26</v>
      </c>
      <c r="C47" s="265">
        <v>0</v>
      </c>
      <c r="D47" s="260">
        <f t="shared" si="0"/>
        <v>-26</v>
      </c>
      <c r="E47" s="268"/>
    </row>
    <row r="48" spans="1:6" x14ac:dyDescent="0.25">
      <c r="A48" s="136">
        <v>27277</v>
      </c>
      <c r="B48" s="266"/>
      <c r="C48" s="266"/>
      <c r="D48" s="261"/>
      <c r="E48" s="268"/>
    </row>
    <row r="49" spans="1:6" x14ac:dyDescent="0.25">
      <c r="A49" s="129">
        <v>24648</v>
      </c>
      <c r="B49" s="106">
        <v>33</v>
      </c>
      <c r="C49" s="106">
        <v>26</v>
      </c>
      <c r="D49" s="133">
        <f t="shared" si="0"/>
        <v>-7</v>
      </c>
      <c r="E49" s="268"/>
    </row>
    <row r="50" spans="1:6" x14ac:dyDescent="0.25">
      <c r="A50" s="129">
        <v>26375</v>
      </c>
      <c r="B50" s="106">
        <v>21</v>
      </c>
      <c r="C50" s="106">
        <v>0</v>
      </c>
      <c r="D50" s="133">
        <f t="shared" si="0"/>
        <v>-21</v>
      </c>
      <c r="E50" s="268"/>
    </row>
    <row r="51" spans="1:6" x14ac:dyDescent="0.25">
      <c r="A51" s="129">
        <v>26730</v>
      </c>
      <c r="B51" s="106">
        <v>18</v>
      </c>
      <c r="C51" s="106">
        <v>0</v>
      </c>
      <c r="D51" s="133">
        <f t="shared" si="0"/>
        <v>-18</v>
      </c>
      <c r="E51" s="268"/>
    </row>
    <row r="52" spans="1:6" x14ac:dyDescent="0.25">
      <c r="A52" s="129">
        <v>24024</v>
      </c>
      <c r="B52" s="106">
        <v>33</v>
      </c>
      <c r="C52" s="106">
        <v>0</v>
      </c>
      <c r="D52" s="133">
        <f t="shared" si="0"/>
        <v>-33</v>
      </c>
      <c r="E52" s="268"/>
    </row>
    <row r="53" spans="1:6" x14ac:dyDescent="0.25">
      <c r="A53" s="129">
        <v>29436</v>
      </c>
      <c r="B53" s="90">
        <v>30</v>
      </c>
      <c r="C53" s="90">
        <v>0</v>
      </c>
      <c r="D53" s="133">
        <f t="shared" si="0"/>
        <v>-30</v>
      </c>
      <c r="E53" s="268"/>
    </row>
    <row r="54" spans="1:6" x14ac:dyDescent="0.25">
      <c r="A54" s="60">
        <v>30085</v>
      </c>
      <c r="B54" s="265">
        <v>30</v>
      </c>
      <c r="C54" s="265">
        <v>30</v>
      </c>
      <c r="D54" s="260">
        <f t="shared" si="0"/>
        <v>0</v>
      </c>
      <c r="E54" s="268"/>
    </row>
    <row r="55" spans="1:6" x14ac:dyDescent="0.25">
      <c r="A55" s="136">
        <v>29170</v>
      </c>
      <c r="B55" s="266"/>
      <c r="C55" s="266"/>
      <c r="D55" s="261"/>
      <c r="E55" s="268"/>
    </row>
    <row r="56" spans="1:6" x14ac:dyDescent="0.25">
      <c r="A56" s="60">
        <v>30841</v>
      </c>
      <c r="B56" s="265">
        <v>24</v>
      </c>
      <c r="C56" s="265">
        <v>68</v>
      </c>
      <c r="D56" s="260">
        <f t="shared" si="0"/>
        <v>44</v>
      </c>
      <c r="E56" s="268"/>
    </row>
    <row r="57" spans="1:6" x14ac:dyDescent="0.25">
      <c r="A57" s="136">
        <v>25037</v>
      </c>
      <c r="B57" s="266"/>
      <c r="C57" s="266"/>
      <c r="D57" s="261"/>
      <c r="E57" s="268"/>
    </row>
    <row r="58" spans="1:6" x14ac:dyDescent="0.25">
      <c r="A58" s="129">
        <v>24767</v>
      </c>
      <c r="B58" s="106">
        <v>33</v>
      </c>
      <c r="C58" s="106">
        <v>71</v>
      </c>
      <c r="D58" s="102">
        <f t="shared" si="0"/>
        <v>38</v>
      </c>
      <c r="E58" s="268"/>
    </row>
    <row r="59" spans="1:6" x14ac:dyDescent="0.25">
      <c r="A59" s="129">
        <v>29424</v>
      </c>
      <c r="B59" s="106">
        <v>29</v>
      </c>
      <c r="C59" s="106">
        <v>67</v>
      </c>
      <c r="D59" s="102">
        <f t="shared" si="0"/>
        <v>38</v>
      </c>
      <c r="E59" s="268"/>
    </row>
    <row r="60" spans="1:6" ht="15.75" thickBot="1" x14ac:dyDescent="0.3">
      <c r="A60" s="129">
        <v>29173</v>
      </c>
      <c r="B60" s="106">
        <v>30</v>
      </c>
      <c r="C60" s="106">
        <v>0</v>
      </c>
      <c r="D60" s="128">
        <f t="shared" si="0"/>
        <v>-30</v>
      </c>
      <c r="E60" s="273"/>
      <c r="F60" s="94">
        <f>SUM(D45:D60)</f>
        <v>-105</v>
      </c>
    </row>
    <row r="61" spans="1:6" x14ac:dyDescent="0.25">
      <c r="A61" s="131">
        <v>29435</v>
      </c>
      <c r="B61" s="117">
        <v>29</v>
      </c>
      <c r="C61" s="117">
        <v>0</v>
      </c>
      <c r="D61" s="118">
        <f t="shared" si="0"/>
        <v>-29</v>
      </c>
      <c r="E61" s="267" t="s">
        <v>5</v>
      </c>
    </row>
    <row r="62" spans="1:6" x14ac:dyDescent="0.25">
      <c r="A62" s="60">
        <v>29949</v>
      </c>
      <c r="B62" s="265">
        <v>34</v>
      </c>
      <c r="C62" s="265">
        <v>36</v>
      </c>
      <c r="D62" s="260">
        <f>C67-B67</f>
        <v>0</v>
      </c>
      <c r="E62" s="268"/>
    </row>
    <row r="63" spans="1:6" x14ac:dyDescent="0.25">
      <c r="A63" s="119">
        <v>28402</v>
      </c>
      <c r="B63" s="271"/>
      <c r="C63" s="271"/>
      <c r="D63" s="272"/>
      <c r="E63" s="268"/>
    </row>
    <row r="64" spans="1:6" x14ac:dyDescent="0.25">
      <c r="A64" s="119">
        <v>28385</v>
      </c>
      <c r="B64" s="271"/>
      <c r="C64" s="271"/>
      <c r="D64" s="272"/>
      <c r="E64" s="268"/>
    </row>
    <row r="65" spans="1:6" x14ac:dyDescent="0.25">
      <c r="A65" s="119">
        <v>26235</v>
      </c>
      <c r="B65" s="271"/>
      <c r="C65" s="271"/>
      <c r="D65" s="272"/>
      <c r="E65" s="268"/>
    </row>
    <row r="66" spans="1:6" x14ac:dyDescent="0.25">
      <c r="A66" s="119">
        <v>26785</v>
      </c>
      <c r="B66" s="271"/>
      <c r="C66" s="271"/>
      <c r="D66" s="272"/>
      <c r="E66" s="268"/>
    </row>
    <row r="67" spans="1:6" x14ac:dyDescent="0.25">
      <c r="A67" s="136">
        <v>26229</v>
      </c>
      <c r="B67" s="266"/>
      <c r="C67" s="266"/>
      <c r="D67" s="261"/>
      <c r="E67" s="268"/>
    </row>
    <row r="68" spans="1:6" x14ac:dyDescent="0.25">
      <c r="A68" s="129">
        <v>24985</v>
      </c>
      <c r="B68" s="106">
        <v>33</v>
      </c>
      <c r="C68" s="106">
        <v>0</v>
      </c>
      <c r="D68" s="139">
        <f t="shared" si="0"/>
        <v>-33</v>
      </c>
      <c r="E68" s="268"/>
    </row>
    <row r="69" spans="1:6" x14ac:dyDescent="0.25">
      <c r="A69" s="129">
        <v>30253</v>
      </c>
      <c r="B69" s="106">
        <v>26</v>
      </c>
      <c r="C69" s="106">
        <v>14</v>
      </c>
      <c r="D69" s="139">
        <f t="shared" si="0"/>
        <v>-12</v>
      </c>
      <c r="E69" s="268"/>
    </row>
    <row r="70" spans="1:6" x14ac:dyDescent="0.25">
      <c r="A70" s="129">
        <v>29175</v>
      </c>
      <c r="B70" s="106">
        <v>28</v>
      </c>
      <c r="C70" s="106">
        <v>0</v>
      </c>
      <c r="D70" s="139">
        <f t="shared" ref="D70:D133" si="1">C70-B70</f>
        <v>-28</v>
      </c>
      <c r="E70" s="268"/>
    </row>
    <row r="71" spans="1:6" x14ac:dyDescent="0.25">
      <c r="A71" s="129">
        <v>29176</v>
      </c>
      <c r="B71" s="106">
        <v>30</v>
      </c>
      <c r="C71" s="106">
        <v>8</v>
      </c>
      <c r="D71" s="139">
        <f t="shared" si="1"/>
        <v>-22</v>
      </c>
      <c r="E71" s="268"/>
    </row>
    <row r="72" spans="1:6" x14ac:dyDescent="0.25">
      <c r="A72" s="129">
        <v>29413</v>
      </c>
      <c r="B72" s="106">
        <v>32</v>
      </c>
      <c r="C72" s="106">
        <v>0</v>
      </c>
      <c r="D72" s="139">
        <f t="shared" si="1"/>
        <v>-32</v>
      </c>
      <c r="E72" s="268"/>
    </row>
    <row r="73" spans="1:6" x14ac:dyDescent="0.25">
      <c r="A73" s="129">
        <v>26727</v>
      </c>
      <c r="B73" s="106">
        <v>33</v>
      </c>
      <c r="C73" s="106">
        <v>0</v>
      </c>
      <c r="D73" s="140">
        <f t="shared" si="1"/>
        <v>-33</v>
      </c>
      <c r="E73" s="268"/>
    </row>
    <row r="74" spans="1:6" x14ac:dyDescent="0.25">
      <c r="A74" s="141">
        <v>31878</v>
      </c>
      <c r="B74" s="269">
        <v>23</v>
      </c>
      <c r="C74" s="269">
        <v>13</v>
      </c>
      <c r="D74" s="270">
        <f t="shared" si="1"/>
        <v>-10</v>
      </c>
      <c r="E74" s="268"/>
    </row>
    <row r="75" spans="1:6" x14ac:dyDescent="0.25">
      <c r="A75" s="142">
        <v>25744</v>
      </c>
      <c r="B75" s="269"/>
      <c r="C75" s="269"/>
      <c r="D75" s="270"/>
      <c r="E75" s="268"/>
    </row>
    <row r="76" spans="1:6" x14ac:dyDescent="0.25">
      <c r="A76" s="129">
        <v>30948</v>
      </c>
      <c r="B76" s="106">
        <v>29</v>
      </c>
      <c r="C76" s="106">
        <v>0</v>
      </c>
      <c r="D76" s="143">
        <f t="shared" si="1"/>
        <v>-29</v>
      </c>
      <c r="E76" s="268"/>
    </row>
    <row r="77" spans="1:6" ht="15.75" thickBot="1" x14ac:dyDescent="0.3">
      <c r="A77" s="130">
        <v>32927</v>
      </c>
      <c r="B77" s="122">
        <v>28</v>
      </c>
      <c r="C77" s="122">
        <v>0</v>
      </c>
      <c r="D77" s="144">
        <f t="shared" si="1"/>
        <v>-28</v>
      </c>
      <c r="E77" s="268"/>
      <c r="F77" s="94">
        <f>SUM(D61:D77)</f>
        <v>-256</v>
      </c>
    </row>
    <row r="78" spans="1:6" x14ac:dyDescent="0.25">
      <c r="A78" s="84">
        <v>29177</v>
      </c>
      <c r="B78" s="85">
        <v>33</v>
      </c>
      <c r="C78" s="85">
        <v>0</v>
      </c>
      <c r="D78" s="118">
        <f t="shared" si="1"/>
        <v>-33</v>
      </c>
      <c r="E78" s="262" t="s">
        <v>99</v>
      </c>
      <c r="F78" s="94"/>
    </row>
    <row r="79" spans="1:6" x14ac:dyDescent="0.25">
      <c r="A79" s="58">
        <v>34605</v>
      </c>
      <c r="B79" s="50">
        <v>8</v>
      </c>
      <c r="C79" s="50">
        <v>0</v>
      </c>
      <c r="D79" s="114">
        <f t="shared" si="1"/>
        <v>-8</v>
      </c>
      <c r="E79" s="263"/>
    </row>
    <row r="80" spans="1:6" x14ac:dyDescent="0.25">
      <c r="A80" s="58">
        <v>30260</v>
      </c>
      <c r="B80" s="50">
        <v>33</v>
      </c>
      <c r="C80" s="50">
        <v>0</v>
      </c>
      <c r="D80" s="114">
        <f t="shared" si="1"/>
        <v>-33</v>
      </c>
      <c r="E80" s="263"/>
    </row>
    <row r="81" spans="1:6" x14ac:dyDescent="0.25">
      <c r="A81" s="58">
        <v>34925</v>
      </c>
      <c r="B81" s="50">
        <v>12</v>
      </c>
      <c r="C81" s="50">
        <v>14</v>
      </c>
      <c r="D81" s="114">
        <f t="shared" si="1"/>
        <v>2</v>
      </c>
      <c r="E81" s="263"/>
    </row>
    <row r="82" spans="1:6" x14ac:dyDescent="0.25">
      <c r="A82" s="58">
        <v>31363</v>
      </c>
      <c r="B82" s="50">
        <v>33</v>
      </c>
      <c r="C82" s="50">
        <v>19</v>
      </c>
      <c r="D82" s="114">
        <f t="shared" si="1"/>
        <v>-14</v>
      </c>
      <c r="E82" s="263"/>
    </row>
    <row r="83" spans="1:6" x14ac:dyDescent="0.25">
      <c r="A83" s="60">
        <v>30095</v>
      </c>
      <c r="B83" s="61">
        <v>21</v>
      </c>
      <c r="C83" s="61">
        <v>0</v>
      </c>
      <c r="D83" s="126">
        <f t="shared" si="1"/>
        <v>-21</v>
      </c>
      <c r="E83" s="263"/>
      <c r="F83" s="94"/>
    </row>
    <row r="84" spans="1:6" x14ac:dyDescent="0.25">
      <c r="A84" s="60">
        <v>30256</v>
      </c>
      <c r="B84" s="61">
        <v>33</v>
      </c>
      <c r="C84" s="61">
        <v>0</v>
      </c>
      <c r="D84" s="102">
        <f t="shared" si="1"/>
        <v>-33</v>
      </c>
      <c r="E84" s="263"/>
    </row>
    <row r="85" spans="1:6" ht="15.75" thickBot="1" x14ac:dyDescent="0.3">
      <c r="A85" s="119">
        <v>30964</v>
      </c>
      <c r="B85" s="106">
        <v>29</v>
      </c>
      <c r="C85" s="106">
        <v>0</v>
      </c>
      <c r="D85" s="128">
        <f t="shared" si="1"/>
        <v>-29</v>
      </c>
      <c r="E85" s="264"/>
    </row>
    <row r="86" spans="1:6" x14ac:dyDescent="0.25">
      <c r="A86" s="84">
        <v>30110</v>
      </c>
      <c r="B86" s="85">
        <v>28</v>
      </c>
      <c r="C86" s="85">
        <v>0</v>
      </c>
      <c r="D86" s="118">
        <f t="shared" si="1"/>
        <v>-28</v>
      </c>
      <c r="E86" s="262" t="s">
        <v>100</v>
      </c>
      <c r="F86" s="94">
        <f>D85+D84+D83+D82+D81+D80+D79+D78</f>
        <v>-169</v>
      </c>
    </row>
    <row r="87" spans="1:6" x14ac:dyDescent="0.25">
      <c r="A87" s="58">
        <v>33876</v>
      </c>
      <c r="B87" s="50">
        <v>20</v>
      </c>
      <c r="C87" s="50">
        <v>0</v>
      </c>
      <c r="D87" s="114">
        <f t="shared" si="1"/>
        <v>-20</v>
      </c>
      <c r="E87" s="263"/>
    </row>
    <row r="88" spans="1:6" x14ac:dyDescent="0.25">
      <c r="A88" s="58">
        <v>32922</v>
      </c>
      <c r="B88" s="50">
        <v>28</v>
      </c>
      <c r="C88" s="50">
        <v>0</v>
      </c>
      <c r="D88" s="114">
        <f t="shared" si="1"/>
        <v>-28</v>
      </c>
      <c r="E88" s="263"/>
    </row>
    <row r="89" spans="1:6" x14ac:dyDescent="0.25">
      <c r="A89" s="58">
        <v>34559</v>
      </c>
      <c r="B89" s="50">
        <v>16</v>
      </c>
      <c r="C89" s="50">
        <v>7</v>
      </c>
      <c r="D89" s="114">
        <f t="shared" si="1"/>
        <v>-9</v>
      </c>
      <c r="E89" s="263"/>
    </row>
    <row r="90" spans="1:6" x14ac:dyDescent="0.25">
      <c r="A90" s="58">
        <v>29607</v>
      </c>
      <c r="B90" s="50">
        <v>30</v>
      </c>
      <c r="C90" s="50">
        <v>0</v>
      </c>
      <c r="D90" s="114">
        <f t="shared" si="1"/>
        <v>-30</v>
      </c>
      <c r="E90" s="263"/>
    </row>
    <row r="91" spans="1:6" ht="15.75" thickBot="1" x14ac:dyDescent="0.3">
      <c r="A91" s="60">
        <v>33858</v>
      </c>
      <c r="B91" s="61">
        <v>26</v>
      </c>
      <c r="C91" s="61">
        <v>16</v>
      </c>
      <c r="D91" s="126">
        <f t="shared" si="1"/>
        <v>-10</v>
      </c>
      <c r="E91" s="263"/>
      <c r="F91" s="94">
        <f>D91+D89+D90+D88+D87+D86</f>
        <v>-125</v>
      </c>
    </row>
    <row r="92" spans="1:6" x14ac:dyDescent="0.25">
      <c r="A92" s="84">
        <v>36034</v>
      </c>
      <c r="B92" s="85">
        <v>30</v>
      </c>
      <c r="C92" s="85">
        <v>0</v>
      </c>
      <c r="D92" s="118">
        <f t="shared" si="1"/>
        <v>-30</v>
      </c>
      <c r="E92" s="267" t="s">
        <v>38</v>
      </c>
    </row>
    <row r="93" spans="1:6" x14ac:dyDescent="0.25">
      <c r="A93" s="58">
        <v>35410</v>
      </c>
      <c r="B93" s="50">
        <v>30</v>
      </c>
      <c r="C93" s="50">
        <v>23</v>
      </c>
      <c r="D93" s="114">
        <f t="shared" si="1"/>
        <v>-7</v>
      </c>
      <c r="E93" s="268"/>
      <c r="F93" s="94"/>
    </row>
    <row r="94" spans="1:6" x14ac:dyDescent="0.25">
      <c r="A94" s="58">
        <v>32966</v>
      </c>
      <c r="B94" s="50">
        <v>30</v>
      </c>
      <c r="C94" s="50">
        <v>0</v>
      </c>
      <c r="D94" s="114">
        <f t="shared" si="1"/>
        <v>-30</v>
      </c>
      <c r="E94" s="268"/>
    </row>
    <row r="95" spans="1:6" x14ac:dyDescent="0.25">
      <c r="A95" s="58">
        <v>33273</v>
      </c>
      <c r="B95" s="50">
        <v>27</v>
      </c>
      <c r="C95" s="50">
        <v>0</v>
      </c>
      <c r="D95" s="114">
        <f t="shared" si="1"/>
        <v>-27</v>
      </c>
      <c r="E95" s="268"/>
    </row>
    <row r="96" spans="1:6" x14ac:dyDescent="0.25">
      <c r="A96" s="58">
        <v>31633</v>
      </c>
      <c r="B96" s="50">
        <v>30</v>
      </c>
      <c r="C96" s="50">
        <v>0</v>
      </c>
      <c r="D96" s="114">
        <f t="shared" si="1"/>
        <v>-30</v>
      </c>
      <c r="E96" s="268"/>
    </row>
    <row r="97" spans="1:6" x14ac:dyDescent="0.25">
      <c r="A97" s="58">
        <v>33264</v>
      </c>
      <c r="B97" s="50">
        <v>22</v>
      </c>
      <c r="C97" s="50">
        <v>10</v>
      </c>
      <c r="D97" s="114">
        <f t="shared" si="1"/>
        <v>-12</v>
      </c>
      <c r="E97" s="268"/>
    </row>
    <row r="98" spans="1:6" x14ac:dyDescent="0.25">
      <c r="A98" s="58">
        <v>32433</v>
      </c>
      <c r="B98" s="50">
        <v>27</v>
      </c>
      <c r="C98" s="50">
        <v>0</v>
      </c>
      <c r="D98" s="114">
        <f t="shared" si="1"/>
        <v>-27</v>
      </c>
      <c r="E98" s="268"/>
    </row>
    <row r="99" spans="1:6" x14ac:dyDescent="0.25">
      <c r="A99" s="50">
        <v>24139</v>
      </c>
      <c r="B99" s="50">
        <v>25</v>
      </c>
      <c r="C99" s="50">
        <v>0</v>
      </c>
      <c r="D99" s="145">
        <f t="shared" si="1"/>
        <v>-25</v>
      </c>
      <c r="E99" s="268"/>
    </row>
    <row r="100" spans="1:6" x14ac:dyDescent="0.25">
      <c r="A100" s="50">
        <v>38482</v>
      </c>
      <c r="B100" s="50">
        <v>30</v>
      </c>
      <c r="C100" s="50">
        <v>0</v>
      </c>
      <c r="D100" s="114">
        <f t="shared" si="1"/>
        <v>-30</v>
      </c>
      <c r="E100" s="268"/>
    </row>
    <row r="101" spans="1:6" ht="15.75" thickBot="1" x14ac:dyDescent="0.3">
      <c r="A101" s="119">
        <v>32970</v>
      </c>
      <c r="B101" s="106">
        <v>33</v>
      </c>
      <c r="C101" s="106">
        <v>0</v>
      </c>
      <c r="D101" s="126">
        <f t="shared" si="1"/>
        <v>-33</v>
      </c>
      <c r="E101" s="268"/>
      <c r="F101" s="94">
        <f>D101+D100+D99+D98+D97+D96+D95+D94+D93+D92</f>
        <v>-251</v>
      </c>
    </row>
    <row r="102" spans="1:6" x14ac:dyDescent="0.25">
      <c r="A102" s="146" t="s">
        <v>107</v>
      </c>
      <c r="B102" s="85">
        <v>0</v>
      </c>
      <c r="C102" s="85">
        <v>528</v>
      </c>
      <c r="D102" s="118">
        <f t="shared" si="1"/>
        <v>528</v>
      </c>
      <c r="E102" s="262" t="s">
        <v>44</v>
      </c>
    </row>
    <row r="103" spans="1:6" x14ac:dyDescent="0.25">
      <c r="A103" s="58">
        <v>37113</v>
      </c>
      <c r="B103" s="50">
        <v>30</v>
      </c>
      <c r="C103" s="50">
        <v>0</v>
      </c>
      <c r="D103" s="114">
        <f t="shared" si="1"/>
        <v>-30</v>
      </c>
      <c r="E103" s="263"/>
    </row>
    <row r="104" spans="1:6" x14ac:dyDescent="0.25">
      <c r="A104" s="58">
        <v>38249</v>
      </c>
      <c r="B104" s="50">
        <v>3</v>
      </c>
      <c r="C104" s="50">
        <v>0</v>
      </c>
      <c r="D104" s="114">
        <f t="shared" si="1"/>
        <v>-3</v>
      </c>
      <c r="E104" s="263"/>
      <c r="F104" s="94"/>
    </row>
    <row r="105" spans="1:6" x14ac:dyDescent="0.25">
      <c r="A105" s="58">
        <v>38532</v>
      </c>
      <c r="B105" s="50">
        <v>29</v>
      </c>
      <c r="C105" s="50">
        <v>0</v>
      </c>
      <c r="D105" s="114">
        <f t="shared" si="1"/>
        <v>-29</v>
      </c>
      <c r="E105" s="263"/>
    </row>
    <row r="106" spans="1:6" x14ac:dyDescent="0.25">
      <c r="A106" s="58">
        <v>34562</v>
      </c>
      <c r="B106" s="50">
        <v>30</v>
      </c>
      <c r="C106" s="50">
        <v>32</v>
      </c>
      <c r="D106" s="114">
        <f t="shared" si="1"/>
        <v>2</v>
      </c>
      <c r="E106" s="263"/>
    </row>
    <row r="107" spans="1:6" x14ac:dyDescent="0.25">
      <c r="A107" s="58">
        <v>32434</v>
      </c>
      <c r="B107" s="50">
        <v>32</v>
      </c>
      <c r="C107" s="50">
        <v>0</v>
      </c>
      <c r="D107" s="114">
        <f t="shared" si="1"/>
        <v>-32</v>
      </c>
      <c r="E107" s="263"/>
    </row>
    <row r="108" spans="1:6" x14ac:dyDescent="0.25">
      <c r="A108" s="58">
        <v>32964</v>
      </c>
      <c r="B108" s="50">
        <v>32</v>
      </c>
      <c r="C108" s="50">
        <v>33</v>
      </c>
      <c r="D108" s="114">
        <f t="shared" si="1"/>
        <v>1</v>
      </c>
      <c r="E108" s="263"/>
      <c r="F108" s="94"/>
    </row>
    <row r="109" spans="1:6" x14ac:dyDescent="0.25">
      <c r="A109" s="58">
        <v>37114</v>
      </c>
      <c r="B109" s="50">
        <v>33</v>
      </c>
      <c r="C109" s="50">
        <v>0</v>
      </c>
      <c r="D109" s="114">
        <f t="shared" si="1"/>
        <v>-33</v>
      </c>
      <c r="E109" s="263"/>
    </row>
    <row r="110" spans="1:6" ht="15.75" thickBot="1" x14ac:dyDescent="0.3">
      <c r="A110" s="119">
        <v>38533</v>
      </c>
      <c r="B110" s="106">
        <v>30</v>
      </c>
      <c r="C110" s="106">
        <v>0</v>
      </c>
      <c r="D110" s="147">
        <f t="shared" si="1"/>
        <v>-30</v>
      </c>
      <c r="E110" s="263"/>
      <c r="F110" s="94">
        <f>D110+D109+D108+D107+D106+D105+D104+D103+D102</f>
        <v>374</v>
      </c>
    </row>
    <row r="111" spans="1:6" x14ac:dyDescent="0.25">
      <c r="A111" s="84">
        <v>43455</v>
      </c>
      <c r="B111" s="85">
        <v>8</v>
      </c>
      <c r="C111" s="85">
        <v>0</v>
      </c>
      <c r="D111" s="118">
        <f t="shared" si="1"/>
        <v>-8</v>
      </c>
      <c r="E111" s="267" t="s">
        <v>49</v>
      </c>
    </row>
    <row r="112" spans="1:6" x14ac:dyDescent="0.25">
      <c r="A112" s="58">
        <v>42817</v>
      </c>
      <c r="B112" s="50">
        <v>30</v>
      </c>
      <c r="C112" s="50">
        <v>0</v>
      </c>
      <c r="D112" s="114">
        <f t="shared" si="1"/>
        <v>-30</v>
      </c>
      <c r="E112" s="268"/>
    </row>
    <row r="113" spans="1:6" x14ac:dyDescent="0.25">
      <c r="A113" s="58">
        <v>37123</v>
      </c>
      <c r="B113" s="50">
        <v>29</v>
      </c>
      <c r="C113" s="50">
        <v>0</v>
      </c>
      <c r="D113" s="114">
        <f t="shared" si="1"/>
        <v>-29</v>
      </c>
      <c r="E113" s="268"/>
      <c r="F113" s="94"/>
    </row>
    <row r="114" spans="1:6" x14ac:dyDescent="0.25">
      <c r="A114" s="58">
        <v>39037</v>
      </c>
      <c r="B114" s="50">
        <v>28</v>
      </c>
      <c r="C114" s="50">
        <v>0</v>
      </c>
      <c r="D114" s="114">
        <f t="shared" si="1"/>
        <v>-28</v>
      </c>
      <c r="E114" s="268"/>
    </row>
    <row r="115" spans="1:6" x14ac:dyDescent="0.25">
      <c r="A115" s="58">
        <v>38535</v>
      </c>
      <c r="B115" s="50">
        <v>33</v>
      </c>
      <c r="C115" s="50">
        <v>0</v>
      </c>
      <c r="D115" s="114">
        <f t="shared" si="1"/>
        <v>-33</v>
      </c>
      <c r="E115" s="268"/>
    </row>
    <row r="116" spans="1:6" x14ac:dyDescent="0.25">
      <c r="A116" s="58">
        <v>38472</v>
      </c>
      <c r="B116" s="50">
        <v>20</v>
      </c>
      <c r="C116" s="50">
        <v>18</v>
      </c>
      <c r="D116" s="114">
        <f t="shared" si="1"/>
        <v>-2</v>
      </c>
      <c r="E116" s="268"/>
    </row>
    <row r="117" spans="1:6" x14ac:dyDescent="0.25">
      <c r="A117" s="148" t="s">
        <v>108</v>
      </c>
      <c r="B117" s="50">
        <v>0</v>
      </c>
      <c r="C117" s="50">
        <v>528</v>
      </c>
      <c r="D117" s="114">
        <f t="shared" si="1"/>
        <v>528</v>
      </c>
      <c r="E117" s="268"/>
    </row>
    <row r="118" spans="1:6" x14ac:dyDescent="0.25">
      <c r="A118" s="58">
        <v>41295</v>
      </c>
      <c r="B118" s="50">
        <v>32</v>
      </c>
      <c r="C118" s="50">
        <v>0</v>
      </c>
      <c r="D118" s="114">
        <f t="shared" si="1"/>
        <v>-32</v>
      </c>
      <c r="E118" s="268"/>
    </row>
    <row r="119" spans="1:6" ht="15.75" thickBot="1" x14ac:dyDescent="0.3">
      <c r="A119" s="60">
        <v>42380</v>
      </c>
      <c r="B119" s="61">
        <v>25</v>
      </c>
      <c r="C119" s="61">
        <v>0</v>
      </c>
      <c r="D119" s="126">
        <f t="shared" si="1"/>
        <v>-25</v>
      </c>
      <c r="E119" s="273"/>
      <c r="F119" s="94">
        <f>D119+D118+D117+D116+D115+D114+D113+D112+D111</f>
        <v>341</v>
      </c>
    </row>
    <row r="120" spans="1:6" x14ac:dyDescent="0.25">
      <c r="A120" s="146" t="s">
        <v>109</v>
      </c>
      <c r="B120" s="85">
        <v>0</v>
      </c>
      <c r="C120" s="85">
        <v>54</v>
      </c>
      <c r="D120" s="118">
        <f t="shared" si="1"/>
        <v>54</v>
      </c>
      <c r="E120" s="267" t="s">
        <v>52</v>
      </c>
    </row>
    <row r="121" spans="1:6" x14ac:dyDescent="0.25">
      <c r="A121" s="58">
        <v>39808</v>
      </c>
      <c r="B121" s="50">
        <v>29</v>
      </c>
      <c r="C121" s="50">
        <v>0</v>
      </c>
      <c r="D121" s="114">
        <f t="shared" si="1"/>
        <v>-29</v>
      </c>
      <c r="E121" s="268"/>
      <c r="F121" s="94"/>
    </row>
    <row r="122" spans="1:6" x14ac:dyDescent="0.25">
      <c r="A122" s="58">
        <v>42377</v>
      </c>
      <c r="B122" s="50">
        <v>30</v>
      </c>
      <c r="C122" s="50">
        <v>0</v>
      </c>
      <c r="D122" s="114">
        <f t="shared" si="1"/>
        <v>-30</v>
      </c>
      <c r="E122" s="268"/>
    </row>
    <row r="123" spans="1:6" x14ac:dyDescent="0.25">
      <c r="A123" s="58">
        <v>43253</v>
      </c>
      <c r="B123" s="50">
        <v>27</v>
      </c>
      <c r="C123" s="50">
        <v>0</v>
      </c>
      <c r="D123" s="114">
        <f t="shared" si="1"/>
        <v>-27</v>
      </c>
      <c r="E123" s="268"/>
    </row>
    <row r="124" spans="1:6" x14ac:dyDescent="0.25">
      <c r="A124" s="58">
        <v>39304</v>
      </c>
      <c r="B124" s="50">
        <v>27</v>
      </c>
      <c r="C124" s="50">
        <v>0</v>
      </c>
      <c r="D124" s="114">
        <f t="shared" si="1"/>
        <v>-27</v>
      </c>
      <c r="E124" s="268"/>
    </row>
    <row r="125" spans="1:6" x14ac:dyDescent="0.25">
      <c r="A125" s="58">
        <v>43250</v>
      </c>
      <c r="B125" s="50">
        <v>27</v>
      </c>
      <c r="C125" s="50">
        <v>0</v>
      </c>
      <c r="D125" s="114">
        <f t="shared" si="1"/>
        <v>-27</v>
      </c>
      <c r="E125" s="268"/>
    </row>
    <row r="126" spans="1:6" x14ac:dyDescent="0.25">
      <c r="A126" s="119">
        <v>44316</v>
      </c>
      <c r="B126" s="106">
        <v>30</v>
      </c>
      <c r="C126" s="106">
        <v>17</v>
      </c>
      <c r="D126" s="145">
        <f t="shared" si="1"/>
        <v>-13</v>
      </c>
      <c r="E126" s="268"/>
    </row>
    <row r="127" spans="1:6" ht="15.75" thickBot="1" x14ac:dyDescent="0.3">
      <c r="A127" s="121">
        <v>37116</v>
      </c>
      <c r="B127" s="122">
        <v>29</v>
      </c>
      <c r="C127" s="122">
        <v>0</v>
      </c>
      <c r="D127" s="115">
        <f t="shared" si="1"/>
        <v>-29</v>
      </c>
      <c r="E127" s="273"/>
      <c r="F127" s="94">
        <f>D127+D126+D125+D124+D123+D122+D121+D120</f>
        <v>-128</v>
      </c>
    </row>
    <row r="128" spans="1:6" x14ac:dyDescent="0.25">
      <c r="D128" s="103">
        <f t="shared" si="1"/>
        <v>0</v>
      </c>
    </row>
    <row r="129" spans="4:6" x14ac:dyDescent="0.25">
      <c r="D129" s="102">
        <f t="shared" si="1"/>
        <v>0</v>
      </c>
      <c r="F129" s="94">
        <f>F127+F119+F110+F91+F101+F86+F77+F60+F44+F33</f>
        <v>-819</v>
      </c>
    </row>
    <row r="130" spans="4:6" x14ac:dyDescent="0.25">
      <c r="D130" s="102">
        <f t="shared" si="1"/>
        <v>0</v>
      </c>
    </row>
    <row r="131" spans="4:6" x14ac:dyDescent="0.25">
      <c r="D131" s="102">
        <f t="shared" si="1"/>
        <v>0</v>
      </c>
    </row>
    <row r="132" spans="4:6" x14ac:dyDescent="0.25">
      <c r="D132" s="102">
        <f t="shared" si="1"/>
        <v>0</v>
      </c>
    </row>
    <row r="133" spans="4:6" x14ac:dyDescent="0.25">
      <c r="D133" s="102">
        <f t="shared" si="1"/>
        <v>0</v>
      </c>
    </row>
    <row r="134" spans="4:6" x14ac:dyDescent="0.25">
      <c r="D134" s="102">
        <f t="shared" ref="D134:D197" si="2">C134-B134</f>
        <v>0</v>
      </c>
    </row>
    <row r="135" spans="4:6" x14ac:dyDescent="0.25">
      <c r="D135" s="102">
        <f t="shared" si="2"/>
        <v>0</v>
      </c>
    </row>
    <row r="136" spans="4:6" x14ac:dyDescent="0.25">
      <c r="D136" s="102">
        <f t="shared" si="2"/>
        <v>0</v>
      </c>
    </row>
    <row r="137" spans="4:6" x14ac:dyDescent="0.25">
      <c r="D137" s="102">
        <f t="shared" si="2"/>
        <v>0</v>
      </c>
    </row>
    <row r="138" spans="4:6" x14ac:dyDescent="0.25">
      <c r="D138" s="102">
        <f t="shared" si="2"/>
        <v>0</v>
      </c>
    </row>
    <row r="139" spans="4:6" x14ac:dyDescent="0.25">
      <c r="D139" s="102">
        <f t="shared" si="2"/>
        <v>0</v>
      </c>
    </row>
    <row r="140" spans="4:6" x14ac:dyDescent="0.25">
      <c r="D140" s="102">
        <f t="shared" si="2"/>
        <v>0</v>
      </c>
    </row>
    <row r="141" spans="4:6" x14ac:dyDescent="0.25">
      <c r="D141" s="102">
        <f t="shared" si="2"/>
        <v>0</v>
      </c>
    </row>
    <row r="142" spans="4:6" x14ac:dyDescent="0.25">
      <c r="D142" s="102">
        <f t="shared" si="2"/>
        <v>0</v>
      </c>
    </row>
    <row r="143" spans="4:6" x14ac:dyDescent="0.25">
      <c r="D143" s="102">
        <f t="shared" si="2"/>
        <v>0</v>
      </c>
    </row>
    <row r="144" spans="4:6" x14ac:dyDescent="0.25">
      <c r="D144" s="102">
        <f t="shared" si="2"/>
        <v>0</v>
      </c>
    </row>
    <row r="145" spans="4:4" x14ac:dyDescent="0.25">
      <c r="D145" s="102">
        <f t="shared" si="2"/>
        <v>0</v>
      </c>
    </row>
    <row r="146" spans="4:4" x14ac:dyDescent="0.25">
      <c r="D146" s="102">
        <f t="shared" si="2"/>
        <v>0</v>
      </c>
    </row>
    <row r="147" spans="4:4" x14ac:dyDescent="0.25">
      <c r="D147" s="102">
        <f t="shared" si="2"/>
        <v>0</v>
      </c>
    </row>
    <row r="148" spans="4:4" x14ac:dyDescent="0.25">
      <c r="D148" s="102">
        <f t="shared" si="2"/>
        <v>0</v>
      </c>
    </row>
    <row r="149" spans="4:4" x14ac:dyDescent="0.25">
      <c r="D149" s="102">
        <f t="shared" si="2"/>
        <v>0</v>
      </c>
    </row>
    <row r="150" spans="4:4" x14ac:dyDescent="0.25">
      <c r="D150" s="102">
        <f t="shared" si="2"/>
        <v>0</v>
      </c>
    </row>
    <row r="151" spans="4:4" x14ac:dyDescent="0.25">
      <c r="D151" s="102">
        <f t="shared" si="2"/>
        <v>0</v>
      </c>
    </row>
    <row r="152" spans="4:4" x14ac:dyDescent="0.25">
      <c r="D152" s="102">
        <f t="shared" si="2"/>
        <v>0</v>
      </c>
    </row>
    <row r="153" spans="4:4" x14ac:dyDescent="0.25">
      <c r="D153" s="102">
        <f t="shared" si="2"/>
        <v>0</v>
      </c>
    </row>
    <row r="154" spans="4:4" x14ac:dyDescent="0.25">
      <c r="D154" s="102">
        <f t="shared" si="2"/>
        <v>0</v>
      </c>
    </row>
    <row r="155" spans="4:4" x14ac:dyDescent="0.25">
      <c r="D155" s="102">
        <f t="shared" si="2"/>
        <v>0</v>
      </c>
    </row>
    <row r="156" spans="4:4" x14ac:dyDescent="0.25">
      <c r="D156" s="102">
        <f t="shared" si="2"/>
        <v>0</v>
      </c>
    </row>
    <row r="157" spans="4:4" x14ac:dyDescent="0.25">
      <c r="D157" s="102">
        <f t="shared" si="2"/>
        <v>0</v>
      </c>
    </row>
    <row r="158" spans="4:4" x14ac:dyDescent="0.25">
      <c r="D158" s="102">
        <f t="shared" si="2"/>
        <v>0</v>
      </c>
    </row>
    <row r="159" spans="4:4" x14ac:dyDescent="0.25">
      <c r="D159" s="102">
        <f t="shared" si="2"/>
        <v>0</v>
      </c>
    </row>
    <row r="160" spans="4:4" x14ac:dyDescent="0.25">
      <c r="D160" s="102">
        <f t="shared" si="2"/>
        <v>0</v>
      </c>
    </row>
    <row r="161" spans="4:4" x14ac:dyDescent="0.25">
      <c r="D161" s="102">
        <f t="shared" si="2"/>
        <v>0</v>
      </c>
    </row>
    <row r="162" spans="4:4" x14ac:dyDescent="0.25">
      <c r="D162" s="102">
        <f t="shared" si="2"/>
        <v>0</v>
      </c>
    </row>
    <row r="163" spans="4:4" x14ac:dyDescent="0.25">
      <c r="D163" s="102">
        <f t="shared" si="2"/>
        <v>0</v>
      </c>
    </row>
    <row r="164" spans="4:4" x14ac:dyDescent="0.25">
      <c r="D164" s="102">
        <f t="shared" si="2"/>
        <v>0</v>
      </c>
    </row>
    <row r="165" spans="4:4" x14ac:dyDescent="0.25">
      <c r="D165" s="102">
        <f t="shared" si="2"/>
        <v>0</v>
      </c>
    </row>
    <row r="166" spans="4:4" x14ac:dyDescent="0.25">
      <c r="D166" s="102">
        <f t="shared" si="2"/>
        <v>0</v>
      </c>
    </row>
    <row r="167" spans="4:4" x14ac:dyDescent="0.25">
      <c r="D167" s="102">
        <f t="shared" si="2"/>
        <v>0</v>
      </c>
    </row>
    <row r="168" spans="4:4" x14ac:dyDescent="0.25">
      <c r="D168" s="102">
        <f t="shared" si="2"/>
        <v>0</v>
      </c>
    </row>
    <row r="169" spans="4:4" x14ac:dyDescent="0.25">
      <c r="D169" s="102">
        <f t="shared" si="2"/>
        <v>0</v>
      </c>
    </row>
    <row r="170" spans="4:4" x14ac:dyDescent="0.25">
      <c r="D170" s="102">
        <f t="shared" si="2"/>
        <v>0</v>
      </c>
    </row>
    <row r="171" spans="4:4" x14ac:dyDescent="0.25">
      <c r="D171" s="102">
        <f t="shared" si="2"/>
        <v>0</v>
      </c>
    </row>
    <row r="172" spans="4:4" x14ac:dyDescent="0.25">
      <c r="D172" s="102">
        <f t="shared" si="2"/>
        <v>0</v>
      </c>
    </row>
    <row r="173" spans="4:4" x14ac:dyDescent="0.25">
      <c r="D173" s="102">
        <f t="shared" si="2"/>
        <v>0</v>
      </c>
    </row>
    <row r="174" spans="4:4" x14ac:dyDescent="0.25">
      <c r="D174" s="102">
        <f t="shared" si="2"/>
        <v>0</v>
      </c>
    </row>
    <row r="175" spans="4:4" x14ac:dyDescent="0.25">
      <c r="D175" s="102">
        <f t="shared" si="2"/>
        <v>0</v>
      </c>
    </row>
    <row r="176" spans="4:4" x14ac:dyDescent="0.25">
      <c r="D176" s="102">
        <f t="shared" si="2"/>
        <v>0</v>
      </c>
    </row>
    <row r="177" spans="4:4" x14ac:dyDescent="0.25">
      <c r="D177" s="102">
        <f t="shared" si="2"/>
        <v>0</v>
      </c>
    </row>
    <row r="178" spans="4:4" x14ac:dyDescent="0.25">
      <c r="D178" s="102">
        <f t="shared" si="2"/>
        <v>0</v>
      </c>
    </row>
    <row r="179" spans="4:4" x14ac:dyDescent="0.25">
      <c r="D179" s="102">
        <f t="shared" si="2"/>
        <v>0</v>
      </c>
    </row>
    <row r="180" spans="4:4" x14ac:dyDescent="0.25">
      <c r="D180" s="102">
        <f t="shared" si="2"/>
        <v>0</v>
      </c>
    </row>
    <row r="181" spans="4:4" x14ac:dyDescent="0.25">
      <c r="D181" s="102">
        <f t="shared" si="2"/>
        <v>0</v>
      </c>
    </row>
    <row r="182" spans="4:4" x14ac:dyDescent="0.25">
      <c r="D182" s="102">
        <f t="shared" si="2"/>
        <v>0</v>
      </c>
    </row>
    <row r="183" spans="4:4" x14ac:dyDescent="0.25">
      <c r="D183" s="102">
        <f t="shared" si="2"/>
        <v>0</v>
      </c>
    </row>
    <row r="184" spans="4:4" x14ac:dyDescent="0.25">
      <c r="D184" s="102">
        <f t="shared" si="2"/>
        <v>0</v>
      </c>
    </row>
    <row r="185" spans="4:4" x14ac:dyDescent="0.25">
      <c r="D185" s="102">
        <f t="shared" si="2"/>
        <v>0</v>
      </c>
    </row>
    <row r="186" spans="4:4" x14ac:dyDescent="0.25">
      <c r="D186" s="102">
        <f t="shared" si="2"/>
        <v>0</v>
      </c>
    </row>
    <row r="187" spans="4:4" x14ac:dyDescent="0.25">
      <c r="D187" s="102">
        <f t="shared" si="2"/>
        <v>0</v>
      </c>
    </row>
    <row r="188" spans="4:4" x14ac:dyDescent="0.25">
      <c r="D188" s="102">
        <f t="shared" si="2"/>
        <v>0</v>
      </c>
    </row>
    <row r="189" spans="4:4" x14ac:dyDescent="0.25">
      <c r="D189" s="102">
        <f t="shared" si="2"/>
        <v>0</v>
      </c>
    </row>
    <row r="190" spans="4:4" x14ac:dyDescent="0.25">
      <c r="D190" s="102">
        <f t="shared" si="2"/>
        <v>0</v>
      </c>
    </row>
    <row r="191" spans="4:4" x14ac:dyDescent="0.25">
      <c r="D191" s="102">
        <f t="shared" si="2"/>
        <v>0</v>
      </c>
    </row>
    <row r="192" spans="4:4" x14ac:dyDescent="0.25">
      <c r="D192" s="102">
        <f t="shared" si="2"/>
        <v>0</v>
      </c>
    </row>
    <row r="193" spans="4:4" x14ac:dyDescent="0.25">
      <c r="D193" s="102">
        <f t="shared" si="2"/>
        <v>0</v>
      </c>
    </row>
    <row r="194" spans="4:4" x14ac:dyDescent="0.25">
      <c r="D194" s="102">
        <f t="shared" si="2"/>
        <v>0</v>
      </c>
    </row>
    <row r="195" spans="4:4" x14ac:dyDescent="0.25">
      <c r="D195" s="102">
        <f t="shared" si="2"/>
        <v>0</v>
      </c>
    </row>
    <row r="196" spans="4:4" x14ac:dyDescent="0.25">
      <c r="D196" s="102">
        <f t="shared" si="2"/>
        <v>0</v>
      </c>
    </row>
    <row r="197" spans="4:4" x14ac:dyDescent="0.25">
      <c r="D197" s="102">
        <f t="shared" si="2"/>
        <v>0</v>
      </c>
    </row>
    <row r="198" spans="4:4" x14ac:dyDescent="0.25">
      <c r="D198" s="102">
        <f t="shared" ref="D198:D261" si="3">C198-B198</f>
        <v>0</v>
      </c>
    </row>
    <row r="199" spans="4:4" x14ac:dyDescent="0.25">
      <c r="D199" s="102">
        <f t="shared" si="3"/>
        <v>0</v>
      </c>
    </row>
    <row r="200" spans="4:4" x14ac:dyDescent="0.25">
      <c r="D200" s="102">
        <f t="shared" si="3"/>
        <v>0</v>
      </c>
    </row>
    <row r="201" spans="4:4" x14ac:dyDescent="0.25">
      <c r="D201" s="102">
        <f t="shared" si="3"/>
        <v>0</v>
      </c>
    </row>
    <row r="202" spans="4:4" x14ac:dyDescent="0.25">
      <c r="D202" s="102">
        <f t="shared" si="3"/>
        <v>0</v>
      </c>
    </row>
    <row r="203" spans="4:4" x14ac:dyDescent="0.25">
      <c r="D203" s="102">
        <f t="shared" si="3"/>
        <v>0</v>
      </c>
    </row>
    <row r="204" spans="4:4" x14ac:dyDescent="0.25">
      <c r="D204" s="102">
        <f t="shared" si="3"/>
        <v>0</v>
      </c>
    </row>
    <row r="205" spans="4:4" x14ac:dyDescent="0.25">
      <c r="D205" s="102">
        <f t="shared" si="3"/>
        <v>0</v>
      </c>
    </row>
    <row r="206" spans="4:4" x14ac:dyDescent="0.25">
      <c r="D206" s="102">
        <f t="shared" si="3"/>
        <v>0</v>
      </c>
    </row>
    <row r="207" spans="4:4" x14ac:dyDescent="0.25">
      <c r="D207" s="102">
        <f t="shared" si="3"/>
        <v>0</v>
      </c>
    </row>
    <row r="208" spans="4:4" x14ac:dyDescent="0.25">
      <c r="D208" s="102">
        <f t="shared" si="3"/>
        <v>0</v>
      </c>
    </row>
    <row r="209" spans="4:4" x14ac:dyDescent="0.25">
      <c r="D209" s="102">
        <f t="shared" si="3"/>
        <v>0</v>
      </c>
    </row>
    <row r="210" spans="4:4" x14ac:dyDescent="0.25">
      <c r="D210" s="102">
        <f t="shared" si="3"/>
        <v>0</v>
      </c>
    </row>
    <row r="211" spans="4:4" x14ac:dyDescent="0.25">
      <c r="D211" s="102">
        <f t="shared" si="3"/>
        <v>0</v>
      </c>
    </row>
    <row r="212" spans="4:4" x14ac:dyDescent="0.25">
      <c r="D212" s="102">
        <f t="shared" si="3"/>
        <v>0</v>
      </c>
    </row>
    <row r="213" spans="4:4" x14ac:dyDescent="0.25">
      <c r="D213" s="102">
        <f t="shared" si="3"/>
        <v>0</v>
      </c>
    </row>
    <row r="214" spans="4:4" x14ac:dyDescent="0.25">
      <c r="D214" s="102">
        <f t="shared" si="3"/>
        <v>0</v>
      </c>
    </row>
    <row r="215" spans="4:4" x14ac:dyDescent="0.25">
      <c r="D215" s="102">
        <f t="shared" si="3"/>
        <v>0</v>
      </c>
    </row>
    <row r="216" spans="4:4" x14ac:dyDescent="0.25">
      <c r="D216" s="102">
        <f t="shared" si="3"/>
        <v>0</v>
      </c>
    </row>
    <row r="217" spans="4:4" x14ac:dyDescent="0.25">
      <c r="D217" s="102">
        <f t="shared" si="3"/>
        <v>0</v>
      </c>
    </row>
    <row r="218" spans="4:4" x14ac:dyDescent="0.25">
      <c r="D218" s="102">
        <f t="shared" si="3"/>
        <v>0</v>
      </c>
    </row>
    <row r="219" spans="4:4" x14ac:dyDescent="0.25">
      <c r="D219" s="102">
        <f t="shared" si="3"/>
        <v>0</v>
      </c>
    </row>
    <row r="220" spans="4:4" x14ac:dyDescent="0.25">
      <c r="D220" s="102">
        <f t="shared" si="3"/>
        <v>0</v>
      </c>
    </row>
    <row r="221" spans="4:4" x14ac:dyDescent="0.25">
      <c r="D221" s="102">
        <f t="shared" si="3"/>
        <v>0</v>
      </c>
    </row>
    <row r="222" spans="4:4" x14ac:dyDescent="0.25">
      <c r="D222" s="102">
        <f t="shared" si="3"/>
        <v>0</v>
      </c>
    </row>
    <row r="223" spans="4:4" x14ac:dyDescent="0.25">
      <c r="D223" s="102">
        <f t="shared" si="3"/>
        <v>0</v>
      </c>
    </row>
    <row r="224" spans="4:4" x14ac:dyDescent="0.25">
      <c r="D224" s="102">
        <f t="shared" si="3"/>
        <v>0</v>
      </c>
    </row>
    <row r="225" spans="4:4" x14ac:dyDescent="0.25">
      <c r="D225" s="102">
        <f t="shared" si="3"/>
        <v>0</v>
      </c>
    </row>
    <row r="226" spans="4:4" x14ac:dyDescent="0.25">
      <c r="D226" s="102">
        <f t="shared" si="3"/>
        <v>0</v>
      </c>
    </row>
    <row r="227" spans="4:4" x14ac:dyDescent="0.25">
      <c r="D227" s="102">
        <f t="shared" si="3"/>
        <v>0</v>
      </c>
    </row>
    <row r="228" spans="4:4" x14ac:dyDescent="0.25">
      <c r="D228" s="102">
        <f t="shared" si="3"/>
        <v>0</v>
      </c>
    </row>
    <row r="229" spans="4:4" x14ac:dyDescent="0.25">
      <c r="D229" s="102">
        <f t="shared" si="3"/>
        <v>0</v>
      </c>
    </row>
    <row r="230" spans="4:4" x14ac:dyDescent="0.25">
      <c r="D230" s="102">
        <f t="shared" si="3"/>
        <v>0</v>
      </c>
    </row>
    <row r="231" spans="4:4" x14ac:dyDescent="0.25">
      <c r="D231" s="102">
        <f t="shared" si="3"/>
        <v>0</v>
      </c>
    </row>
    <row r="232" spans="4:4" x14ac:dyDescent="0.25">
      <c r="D232" s="102">
        <f t="shared" si="3"/>
        <v>0</v>
      </c>
    </row>
    <row r="233" spans="4:4" x14ac:dyDescent="0.25">
      <c r="D233" s="102">
        <f t="shared" si="3"/>
        <v>0</v>
      </c>
    </row>
    <row r="234" spans="4:4" x14ac:dyDescent="0.25">
      <c r="D234" s="102">
        <f t="shared" si="3"/>
        <v>0</v>
      </c>
    </row>
    <row r="235" spans="4:4" x14ac:dyDescent="0.25">
      <c r="D235" s="102">
        <f t="shared" si="3"/>
        <v>0</v>
      </c>
    </row>
    <row r="236" spans="4:4" x14ac:dyDescent="0.25">
      <c r="D236" s="102">
        <f t="shared" si="3"/>
        <v>0</v>
      </c>
    </row>
    <row r="237" spans="4:4" x14ac:dyDescent="0.25">
      <c r="D237" s="102">
        <f t="shared" si="3"/>
        <v>0</v>
      </c>
    </row>
    <row r="238" spans="4:4" x14ac:dyDescent="0.25">
      <c r="D238" s="102">
        <f t="shared" si="3"/>
        <v>0</v>
      </c>
    </row>
    <row r="239" spans="4:4" x14ac:dyDescent="0.25">
      <c r="D239" s="102">
        <f t="shared" si="3"/>
        <v>0</v>
      </c>
    </row>
    <row r="240" spans="4:4" x14ac:dyDescent="0.25">
      <c r="D240" s="102">
        <f t="shared" si="3"/>
        <v>0</v>
      </c>
    </row>
    <row r="241" spans="4:4" x14ac:dyDescent="0.25">
      <c r="D241" s="102">
        <f t="shared" si="3"/>
        <v>0</v>
      </c>
    </row>
    <row r="242" spans="4:4" x14ac:dyDescent="0.25">
      <c r="D242" s="102">
        <f t="shared" si="3"/>
        <v>0</v>
      </c>
    </row>
    <row r="243" spans="4:4" x14ac:dyDescent="0.25">
      <c r="D243" s="102">
        <f t="shared" si="3"/>
        <v>0</v>
      </c>
    </row>
    <row r="244" spans="4:4" x14ac:dyDescent="0.25">
      <c r="D244" s="102">
        <f t="shared" si="3"/>
        <v>0</v>
      </c>
    </row>
    <row r="245" spans="4:4" x14ac:dyDescent="0.25">
      <c r="D245" s="102">
        <f t="shared" si="3"/>
        <v>0</v>
      </c>
    </row>
    <row r="246" spans="4:4" x14ac:dyDescent="0.25">
      <c r="D246" s="102">
        <f t="shared" si="3"/>
        <v>0</v>
      </c>
    </row>
    <row r="247" spans="4:4" x14ac:dyDescent="0.25">
      <c r="D247" s="102">
        <f t="shared" si="3"/>
        <v>0</v>
      </c>
    </row>
    <row r="248" spans="4:4" x14ac:dyDescent="0.25">
      <c r="D248" s="102">
        <f t="shared" si="3"/>
        <v>0</v>
      </c>
    </row>
    <row r="249" spans="4:4" x14ac:dyDescent="0.25">
      <c r="D249" s="102">
        <f t="shared" si="3"/>
        <v>0</v>
      </c>
    </row>
    <row r="250" spans="4:4" x14ac:dyDescent="0.25">
      <c r="D250" s="102">
        <f t="shared" si="3"/>
        <v>0</v>
      </c>
    </row>
    <row r="251" spans="4:4" x14ac:dyDescent="0.25">
      <c r="D251" s="102">
        <f t="shared" si="3"/>
        <v>0</v>
      </c>
    </row>
    <row r="252" spans="4:4" x14ac:dyDescent="0.25">
      <c r="D252" s="102">
        <f t="shared" si="3"/>
        <v>0</v>
      </c>
    </row>
    <row r="253" spans="4:4" x14ac:dyDescent="0.25">
      <c r="D253" s="102">
        <f t="shared" si="3"/>
        <v>0</v>
      </c>
    </row>
    <row r="254" spans="4:4" x14ac:dyDescent="0.25">
      <c r="D254" s="102">
        <f t="shared" si="3"/>
        <v>0</v>
      </c>
    </row>
    <row r="255" spans="4:4" x14ac:dyDescent="0.25">
      <c r="D255" s="102">
        <f t="shared" si="3"/>
        <v>0</v>
      </c>
    </row>
    <row r="256" spans="4:4" x14ac:dyDescent="0.25">
      <c r="D256" s="102">
        <f t="shared" si="3"/>
        <v>0</v>
      </c>
    </row>
    <row r="257" spans="4:4" x14ac:dyDescent="0.25">
      <c r="D257" s="102">
        <f t="shared" si="3"/>
        <v>0</v>
      </c>
    </row>
    <row r="258" spans="4:4" x14ac:dyDescent="0.25">
      <c r="D258" s="102">
        <f t="shared" si="3"/>
        <v>0</v>
      </c>
    </row>
    <row r="259" spans="4:4" x14ac:dyDescent="0.25">
      <c r="D259" s="102">
        <f t="shared" si="3"/>
        <v>0</v>
      </c>
    </row>
    <row r="260" spans="4:4" x14ac:dyDescent="0.25">
      <c r="D260" s="102">
        <f t="shared" si="3"/>
        <v>0</v>
      </c>
    </row>
    <row r="261" spans="4:4" x14ac:dyDescent="0.25">
      <c r="D261" s="102">
        <f t="shared" si="3"/>
        <v>0</v>
      </c>
    </row>
    <row r="262" spans="4:4" x14ac:dyDescent="0.25">
      <c r="D262" s="102">
        <f t="shared" ref="D262:D325" si="4">C262-B262</f>
        <v>0</v>
      </c>
    </row>
    <row r="263" spans="4:4" x14ac:dyDescent="0.25">
      <c r="D263" s="102">
        <f t="shared" si="4"/>
        <v>0</v>
      </c>
    </row>
    <row r="264" spans="4:4" x14ac:dyDescent="0.25">
      <c r="D264" s="102">
        <f t="shared" si="4"/>
        <v>0</v>
      </c>
    </row>
    <row r="265" spans="4:4" x14ac:dyDescent="0.25">
      <c r="D265" s="102">
        <f t="shared" si="4"/>
        <v>0</v>
      </c>
    </row>
    <row r="266" spans="4:4" x14ac:dyDescent="0.25">
      <c r="D266" s="102">
        <f t="shared" si="4"/>
        <v>0</v>
      </c>
    </row>
    <row r="267" spans="4:4" x14ac:dyDescent="0.25">
      <c r="D267" s="102">
        <f t="shared" si="4"/>
        <v>0</v>
      </c>
    </row>
    <row r="268" spans="4:4" x14ac:dyDescent="0.25">
      <c r="D268" s="102">
        <f t="shared" si="4"/>
        <v>0</v>
      </c>
    </row>
    <row r="269" spans="4:4" x14ac:dyDescent="0.25">
      <c r="D269" s="102">
        <f t="shared" si="4"/>
        <v>0</v>
      </c>
    </row>
    <row r="270" spans="4:4" x14ac:dyDescent="0.25">
      <c r="D270" s="102">
        <f t="shared" si="4"/>
        <v>0</v>
      </c>
    </row>
    <row r="271" spans="4:4" x14ac:dyDescent="0.25">
      <c r="D271" s="102">
        <f t="shared" si="4"/>
        <v>0</v>
      </c>
    </row>
    <row r="272" spans="4:4" x14ac:dyDescent="0.25">
      <c r="D272" s="102">
        <f t="shared" si="4"/>
        <v>0</v>
      </c>
    </row>
    <row r="273" spans="4:4" x14ac:dyDescent="0.25">
      <c r="D273" s="102">
        <f t="shared" si="4"/>
        <v>0</v>
      </c>
    </row>
    <row r="274" spans="4:4" x14ac:dyDescent="0.25">
      <c r="D274" s="102">
        <f t="shared" si="4"/>
        <v>0</v>
      </c>
    </row>
    <row r="275" spans="4:4" x14ac:dyDescent="0.25">
      <c r="D275" s="102">
        <f t="shared" si="4"/>
        <v>0</v>
      </c>
    </row>
    <row r="276" spans="4:4" x14ac:dyDescent="0.25">
      <c r="D276" s="102">
        <f t="shared" si="4"/>
        <v>0</v>
      </c>
    </row>
    <row r="277" spans="4:4" x14ac:dyDescent="0.25">
      <c r="D277" s="102">
        <f t="shared" si="4"/>
        <v>0</v>
      </c>
    </row>
    <row r="278" spans="4:4" x14ac:dyDescent="0.25">
      <c r="D278" s="102">
        <f t="shared" si="4"/>
        <v>0</v>
      </c>
    </row>
    <row r="279" spans="4:4" x14ac:dyDescent="0.25">
      <c r="D279" s="102">
        <f t="shared" si="4"/>
        <v>0</v>
      </c>
    </row>
    <row r="280" spans="4:4" x14ac:dyDescent="0.25">
      <c r="D280" s="102">
        <f t="shared" si="4"/>
        <v>0</v>
      </c>
    </row>
    <row r="281" spans="4:4" x14ac:dyDescent="0.25">
      <c r="D281" s="102">
        <f t="shared" si="4"/>
        <v>0</v>
      </c>
    </row>
    <row r="282" spans="4:4" x14ac:dyDescent="0.25">
      <c r="D282" s="102">
        <f t="shared" si="4"/>
        <v>0</v>
      </c>
    </row>
    <row r="283" spans="4:4" x14ac:dyDescent="0.25">
      <c r="D283" s="102">
        <f t="shared" si="4"/>
        <v>0</v>
      </c>
    </row>
    <row r="284" spans="4:4" x14ac:dyDescent="0.25">
      <c r="D284" s="102">
        <f t="shared" si="4"/>
        <v>0</v>
      </c>
    </row>
    <row r="285" spans="4:4" x14ac:dyDescent="0.25">
      <c r="D285" s="102">
        <f t="shared" si="4"/>
        <v>0</v>
      </c>
    </row>
    <row r="286" spans="4:4" x14ac:dyDescent="0.25">
      <c r="D286" s="102">
        <f t="shared" si="4"/>
        <v>0</v>
      </c>
    </row>
    <row r="287" spans="4:4" x14ac:dyDescent="0.25">
      <c r="D287" s="102">
        <f t="shared" si="4"/>
        <v>0</v>
      </c>
    </row>
    <row r="288" spans="4:4" x14ac:dyDescent="0.25">
      <c r="D288" s="102">
        <f t="shared" si="4"/>
        <v>0</v>
      </c>
    </row>
    <row r="289" spans="4:4" x14ac:dyDescent="0.25">
      <c r="D289" s="102">
        <f t="shared" si="4"/>
        <v>0</v>
      </c>
    </row>
    <row r="290" spans="4:4" x14ac:dyDescent="0.25">
      <c r="D290" s="102">
        <f t="shared" si="4"/>
        <v>0</v>
      </c>
    </row>
    <row r="291" spans="4:4" x14ac:dyDescent="0.25">
      <c r="D291" s="102">
        <f t="shared" si="4"/>
        <v>0</v>
      </c>
    </row>
    <row r="292" spans="4:4" x14ac:dyDescent="0.25">
      <c r="D292" s="102">
        <f t="shared" si="4"/>
        <v>0</v>
      </c>
    </row>
    <row r="293" spans="4:4" x14ac:dyDescent="0.25">
      <c r="D293" s="102">
        <f t="shared" si="4"/>
        <v>0</v>
      </c>
    </row>
    <row r="294" spans="4:4" x14ac:dyDescent="0.25">
      <c r="D294" s="102">
        <f t="shared" si="4"/>
        <v>0</v>
      </c>
    </row>
    <row r="295" spans="4:4" x14ac:dyDescent="0.25">
      <c r="D295" s="102">
        <f t="shared" si="4"/>
        <v>0</v>
      </c>
    </row>
    <row r="296" spans="4:4" x14ac:dyDescent="0.25">
      <c r="D296" s="102">
        <f t="shared" si="4"/>
        <v>0</v>
      </c>
    </row>
    <row r="297" spans="4:4" x14ac:dyDescent="0.25">
      <c r="D297" s="102">
        <f t="shared" si="4"/>
        <v>0</v>
      </c>
    </row>
    <row r="298" spans="4:4" x14ac:dyDescent="0.25">
      <c r="D298" s="102">
        <f t="shared" si="4"/>
        <v>0</v>
      </c>
    </row>
    <row r="299" spans="4:4" x14ac:dyDescent="0.25">
      <c r="D299" s="102">
        <f t="shared" si="4"/>
        <v>0</v>
      </c>
    </row>
    <row r="300" spans="4:4" x14ac:dyDescent="0.25">
      <c r="D300" s="102">
        <f t="shared" si="4"/>
        <v>0</v>
      </c>
    </row>
    <row r="301" spans="4:4" x14ac:dyDescent="0.25">
      <c r="D301" s="102">
        <f t="shared" si="4"/>
        <v>0</v>
      </c>
    </row>
    <row r="302" spans="4:4" x14ac:dyDescent="0.25">
      <c r="D302" s="102">
        <f t="shared" si="4"/>
        <v>0</v>
      </c>
    </row>
    <row r="303" spans="4:4" x14ac:dyDescent="0.25">
      <c r="D303" s="102">
        <f t="shared" si="4"/>
        <v>0</v>
      </c>
    </row>
    <row r="304" spans="4:4" x14ac:dyDescent="0.25">
      <c r="D304" s="102">
        <f t="shared" si="4"/>
        <v>0</v>
      </c>
    </row>
    <row r="305" spans="4:4" x14ac:dyDescent="0.25">
      <c r="D305" s="102">
        <f t="shared" si="4"/>
        <v>0</v>
      </c>
    </row>
    <row r="306" spans="4:4" x14ac:dyDescent="0.25">
      <c r="D306" s="102">
        <f t="shared" si="4"/>
        <v>0</v>
      </c>
    </row>
    <row r="307" spans="4:4" x14ac:dyDescent="0.25">
      <c r="D307" s="102">
        <f t="shared" si="4"/>
        <v>0</v>
      </c>
    </row>
    <row r="308" spans="4:4" x14ac:dyDescent="0.25">
      <c r="D308" s="102">
        <f t="shared" si="4"/>
        <v>0</v>
      </c>
    </row>
    <row r="309" spans="4:4" x14ac:dyDescent="0.25">
      <c r="D309" s="102">
        <f t="shared" si="4"/>
        <v>0</v>
      </c>
    </row>
    <row r="310" spans="4:4" x14ac:dyDescent="0.25">
      <c r="D310" s="102">
        <f t="shared" si="4"/>
        <v>0</v>
      </c>
    </row>
    <row r="311" spans="4:4" x14ac:dyDescent="0.25">
      <c r="D311" s="102">
        <f t="shared" si="4"/>
        <v>0</v>
      </c>
    </row>
    <row r="312" spans="4:4" x14ac:dyDescent="0.25">
      <c r="D312" s="102">
        <f t="shared" si="4"/>
        <v>0</v>
      </c>
    </row>
    <row r="313" spans="4:4" x14ac:dyDescent="0.25">
      <c r="D313" s="102">
        <f t="shared" si="4"/>
        <v>0</v>
      </c>
    </row>
    <row r="314" spans="4:4" x14ac:dyDescent="0.25">
      <c r="D314" s="102">
        <f t="shared" si="4"/>
        <v>0</v>
      </c>
    </row>
    <row r="315" spans="4:4" x14ac:dyDescent="0.25">
      <c r="D315" s="102">
        <f t="shared" si="4"/>
        <v>0</v>
      </c>
    </row>
    <row r="316" spans="4:4" x14ac:dyDescent="0.25">
      <c r="D316" s="102">
        <f t="shared" si="4"/>
        <v>0</v>
      </c>
    </row>
    <row r="317" spans="4:4" x14ac:dyDescent="0.25">
      <c r="D317" s="102">
        <f t="shared" si="4"/>
        <v>0</v>
      </c>
    </row>
    <row r="318" spans="4:4" x14ac:dyDescent="0.25">
      <c r="D318" s="102">
        <f t="shared" si="4"/>
        <v>0</v>
      </c>
    </row>
    <row r="319" spans="4:4" x14ac:dyDescent="0.25">
      <c r="D319" s="102">
        <f t="shared" si="4"/>
        <v>0</v>
      </c>
    </row>
    <row r="320" spans="4:4" x14ac:dyDescent="0.25">
      <c r="D320" s="102">
        <f t="shared" si="4"/>
        <v>0</v>
      </c>
    </row>
    <row r="321" spans="4:4" x14ac:dyDescent="0.25">
      <c r="D321" s="102">
        <f t="shared" si="4"/>
        <v>0</v>
      </c>
    </row>
    <row r="322" spans="4:4" x14ac:dyDescent="0.25">
      <c r="D322" s="102">
        <f t="shared" si="4"/>
        <v>0</v>
      </c>
    </row>
    <row r="323" spans="4:4" x14ac:dyDescent="0.25">
      <c r="D323" s="102">
        <f t="shared" si="4"/>
        <v>0</v>
      </c>
    </row>
    <row r="324" spans="4:4" x14ac:dyDescent="0.25">
      <c r="D324" s="102">
        <f t="shared" si="4"/>
        <v>0</v>
      </c>
    </row>
    <row r="325" spans="4:4" x14ac:dyDescent="0.25">
      <c r="D325" s="102">
        <f t="shared" si="4"/>
        <v>0</v>
      </c>
    </row>
    <row r="326" spans="4:4" x14ac:dyDescent="0.25">
      <c r="D326" s="102">
        <f t="shared" ref="D326:D353" si="5">C326-B326</f>
        <v>0</v>
      </c>
    </row>
    <row r="327" spans="4:4" x14ac:dyDescent="0.25">
      <c r="D327" s="102">
        <f t="shared" si="5"/>
        <v>0</v>
      </c>
    </row>
    <row r="328" spans="4:4" x14ac:dyDescent="0.25">
      <c r="D328" s="102">
        <f t="shared" si="5"/>
        <v>0</v>
      </c>
    </row>
    <row r="329" spans="4:4" x14ac:dyDescent="0.25">
      <c r="D329" s="102">
        <f t="shared" si="5"/>
        <v>0</v>
      </c>
    </row>
    <row r="330" spans="4:4" x14ac:dyDescent="0.25">
      <c r="D330" s="102">
        <f t="shared" si="5"/>
        <v>0</v>
      </c>
    </row>
    <row r="331" spans="4:4" x14ac:dyDescent="0.25">
      <c r="D331" s="102">
        <f t="shared" si="5"/>
        <v>0</v>
      </c>
    </row>
    <row r="332" spans="4:4" x14ac:dyDescent="0.25">
      <c r="D332" s="102">
        <f t="shared" si="5"/>
        <v>0</v>
      </c>
    </row>
    <row r="333" spans="4:4" x14ac:dyDescent="0.25">
      <c r="D333" s="102">
        <f t="shared" si="5"/>
        <v>0</v>
      </c>
    </row>
    <row r="334" spans="4:4" x14ac:dyDescent="0.25">
      <c r="D334" s="102">
        <f t="shared" si="5"/>
        <v>0</v>
      </c>
    </row>
    <row r="335" spans="4:4" x14ac:dyDescent="0.25">
      <c r="D335" s="102">
        <f t="shared" si="5"/>
        <v>0</v>
      </c>
    </row>
    <row r="336" spans="4:4" x14ac:dyDescent="0.25">
      <c r="D336" s="102">
        <f t="shared" si="5"/>
        <v>0</v>
      </c>
    </row>
    <row r="337" spans="4:4" x14ac:dyDescent="0.25">
      <c r="D337" s="102">
        <f t="shared" si="5"/>
        <v>0</v>
      </c>
    </row>
    <row r="338" spans="4:4" x14ac:dyDescent="0.25">
      <c r="D338" s="102">
        <f t="shared" si="5"/>
        <v>0</v>
      </c>
    </row>
    <row r="339" spans="4:4" x14ac:dyDescent="0.25">
      <c r="D339" s="102">
        <f t="shared" si="5"/>
        <v>0</v>
      </c>
    </row>
    <row r="340" spans="4:4" x14ac:dyDescent="0.25">
      <c r="D340" s="102">
        <f t="shared" si="5"/>
        <v>0</v>
      </c>
    </row>
    <row r="341" spans="4:4" x14ac:dyDescent="0.25">
      <c r="D341" s="102">
        <f t="shared" si="5"/>
        <v>0</v>
      </c>
    </row>
    <row r="342" spans="4:4" x14ac:dyDescent="0.25">
      <c r="D342" s="102">
        <f t="shared" si="5"/>
        <v>0</v>
      </c>
    </row>
    <row r="343" spans="4:4" x14ac:dyDescent="0.25">
      <c r="D343" s="102">
        <f t="shared" si="5"/>
        <v>0</v>
      </c>
    </row>
    <row r="344" spans="4:4" x14ac:dyDescent="0.25">
      <c r="D344" s="102">
        <f t="shared" si="5"/>
        <v>0</v>
      </c>
    </row>
    <row r="345" spans="4:4" x14ac:dyDescent="0.25">
      <c r="D345" s="102">
        <f t="shared" si="5"/>
        <v>0</v>
      </c>
    </row>
    <row r="346" spans="4:4" x14ac:dyDescent="0.25">
      <c r="D346" s="102">
        <f t="shared" si="5"/>
        <v>0</v>
      </c>
    </row>
    <row r="347" spans="4:4" x14ac:dyDescent="0.25">
      <c r="D347" s="102">
        <f t="shared" si="5"/>
        <v>0</v>
      </c>
    </row>
    <row r="348" spans="4:4" x14ac:dyDescent="0.25">
      <c r="D348" s="102">
        <f t="shared" si="5"/>
        <v>0</v>
      </c>
    </row>
    <row r="349" spans="4:4" x14ac:dyDescent="0.25">
      <c r="D349" s="102">
        <f t="shared" si="5"/>
        <v>0</v>
      </c>
    </row>
    <row r="350" spans="4:4" x14ac:dyDescent="0.25">
      <c r="D350" s="102">
        <f t="shared" si="5"/>
        <v>0</v>
      </c>
    </row>
    <row r="351" spans="4:4" x14ac:dyDescent="0.25">
      <c r="D351" s="102">
        <f t="shared" si="5"/>
        <v>0</v>
      </c>
    </row>
    <row r="352" spans="4:4" x14ac:dyDescent="0.25">
      <c r="D352" s="102">
        <f t="shared" si="5"/>
        <v>0</v>
      </c>
    </row>
    <row r="353" spans="4:4" x14ac:dyDescent="0.25">
      <c r="D353" s="102">
        <f t="shared" si="5"/>
        <v>0</v>
      </c>
    </row>
  </sheetData>
  <mergeCells count="35">
    <mergeCell ref="B40:B41"/>
    <mergeCell ref="C40:C41"/>
    <mergeCell ref="B56:B57"/>
    <mergeCell ref="C56:C57"/>
    <mergeCell ref="B54:B55"/>
    <mergeCell ref="C54:C55"/>
    <mergeCell ref="B47:B48"/>
    <mergeCell ref="E4:E10"/>
    <mergeCell ref="A1:E1"/>
    <mergeCell ref="A2:A3"/>
    <mergeCell ref="B2:B3"/>
    <mergeCell ref="C2:C3"/>
    <mergeCell ref="D2:D3"/>
    <mergeCell ref="E19:E33"/>
    <mergeCell ref="E11:E18"/>
    <mergeCell ref="E120:E127"/>
    <mergeCell ref="E111:E119"/>
    <mergeCell ref="E34:E44"/>
    <mergeCell ref="E45:E60"/>
    <mergeCell ref="E92:E101"/>
    <mergeCell ref="B74:B75"/>
    <mergeCell ref="C74:C75"/>
    <mergeCell ref="D74:D75"/>
    <mergeCell ref="B62:B67"/>
    <mergeCell ref="C62:C67"/>
    <mergeCell ref="D62:D67"/>
    <mergeCell ref="D40:D41"/>
    <mergeCell ref="E78:E85"/>
    <mergeCell ref="E86:E91"/>
    <mergeCell ref="E102:E110"/>
    <mergeCell ref="C47:C48"/>
    <mergeCell ref="D47:D48"/>
    <mergeCell ref="E61:E77"/>
    <mergeCell ref="D56:D57"/>
    <mergeCell ref="D54:D5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opLeftCell="A82" workbookViewId="0">
      <selection sqref="A1:E3"/>
    </sheetView>
  </sheetViews>
  <sheetFormatPr baseColWidth="10" defaultRowHeight="15" x14ac:dyDescent="0.25"/>
  <cols>
    <col min="1" max="1" width="17.85546875" style="151" bestFit="1" customWidth="1"/>
    <col min="2" max="4" width="11.42578125" style="151"/>
  </cols>
  <sheetData>
    <row r="1" spans="1:8" ht="15.75" thickBot="1" x14ac:dyDescent="0.3">
      <c r="A1" s="274" t="s">
        <v>111</v>
      </c>
      <c r="B1" s="274"/>
      <c r="C1" s="274"/>
      <c r="D1" s="274"/>
      <c r="E1" s="274"/>
    </row>
    <row r="2" spans="1:8" x14ac:dyDescent="0.25">
      <c r="A2" s="275" t="s">
        <v>8</v>
      </c>
      <c r="B2" s="222" t="s">
        <v>9</v>
      </c>
      <c r="C2" s="222" t="s">
        <v>10</v>
      </c>
      <c r="D2" s="277" t="s">
        <v>62</v>
      </c>
      <c r="E2" s="104"/>
    </row>
    <row r="3" spans="1:8" ht="15.75" thickBot="1" x14ac:dyDescent="0.3">
      <c r="A3" s="276"/>
      <c r="B3" s="223"/>
      <c r="C3" s="223"/>
      <c r="D3" s="278"/>
      <c r="E3" s="105"/>
    </row>
    <row r="4" spans="1:8" ht="15.75" thickBot="1" x14ac:dyDescent="0.3">
      <c r="A4" s="153" t="s">
        <v>112</v>
      </c>
      <c r="B4" s="153">
        <v>819</v>
      </c>
      <c r="C4" s="153">
        <v>0</v>
      </c>
      <c r="D4" s="153">
        <f>C4-B4</f>
        <v>-819</v>
      </c>
      <c r="E4" s="267" t="s">
        <v>0</v>
      </c>
      <c r="F4" s="94">
        <f>D4</f>
        <v>-819</v>
      </c>
      <c r="G4" s="152"/>
      <c r="H4" t="s">
        <v>113</v>
      </c>
    </row>
    <row r="5" spans="1:8" ht="15.75" thickBot="1" x14ac:dyDescent="0.3">
      <c r="A5" s="84">
        <v>44787</v>
      </c>
      <c r="B5" s="85">
        <v>24</v>
      </c>
      <c r="C5" s="85">
        <v>0</v>
      </c>
      <c r="D5" s="153">
        <f t="shared" ref="D5:D68" si="0">C5-B5</f>
        <v>-24</v>
      </c>
      <c r="E5" s="263"/>
    </row>
    <row r="6" spans="1:8" ht="15.75" thickBot="1" x14ac:dyDescent="0.3">
      <c r="A6" s="58">
        <v>44786</v>
      </c>
      <c r="B6" s="50">
        <v>30</v>
      </c>
      <c r="C6" s="50">
        <v>17</v>
      </c>
      <c r="D6" s="153">
        <f t="shared" si="0"/>
        <v>-13</v>
      </c>
      <c r="E6" s="263"/>
    </row>
    <row r="7" spans="1:8" ht="15.75" thickBot="1" x14ac:dyDescent="0.3">
      <c r="A7" s="58">
        <v>47045</v>
      </c>
      <c r="B7" s="50">
        <v>30</v>
      </c>
      <c r="C7" s="50">
        <v>0</v>
      </c>
      <c r="D7" s="153">
        <f t="shared" si="0"/>
        <v>-30</v>
      </c>
      <c r="E7" s="263"/>
    </row>
    <row r="8" spans="1:8" ht="15.75" thickBot="1" x14ac:dyDescent="0.3">
      <c r="A8" s="58">
        <v>47085</v>
      </c>
      <c r="B8" s="50">
        <v>28</v>
      </c>
      <c r="C8" s="50">
        <v>0</v>
      </c>
      <c r="D8" s="153">
        <f t="shared" si="0"/>
        <v>-28</v>
      </c>
      <c r="E8" s="263"/>
    </row>
    <row r="9" spans="1:8" ht="15.75" thickBot="1" x14ac:dyDescent="0.3">
      <c r="A9" s="58">
        <v>47081</v>
      </c>
      <c r="B9" s="50">
        <v>28</v>
      </c>
      <c r="C9" s="50">
        <v>0</v>
      </c>
      <c r="D9" s="153">
        <f t="shared" si="0"/>
        <v>-28</v>
      </c>
      <c r="E9" s="263"/>
    </row>
    <row r="10" spans="1:8" ht="15.75" thickBot="1" x14ac:dyDescent="0.3">
      <c r="A10" s="58">
        <v>47829</v>
      </c>
      <c r="B10" s="50">
        <v>33</v>
      </c>
      <c r="C10" s="50">
        <v>33</v>
      </c>
      <c r="D10" s="153">
        <f t="shared" si="0"/>
        <v>0</v>
      </c>
      <c r="E10" s="263"/>
      <c r="F10" s="94"/>
    </row>
    <row r="11" spans="1:8" ht="15.75" thickBot="1" x14ac:dyDescent="0.3">
      <c r="A11" s="58" t="s">
        <v>114</v>
      </c>
      <c r="B11" s="50">
        <v>0</v>
      </c>
      <c r="C11" s="50">
        <v>528</v>
      </c>
      <c r="D11" s="153">
        <f t="shared" si="0"/>
        <v>528</v>
      </c>
      <c r="E11" s="263"/>
      <c r="F11" s="94"/>
    </row>
    <row r="12" spans="1:8" ht="15.75" thickBot="1" x14ac:dyDescent="0.3">
      <c r="A12" s="60">
        <v>47082</v>
      </c>
      <c r="B12" s="61">
        <v>33</v>
      </c>
      <c r="C12" s="61">
        <v>0</v>
      </c>
      <c r="D12" s="153">
        <f t="shared" si="0"/>
        <v>-33</v>
      </c>
      <c r="E12" s="264"/>
      <c r="F12" s="94">
        <f>D12+D11+D10+D9+D8+D7+D6+D5</f>
        <v>372</v>
      </c>
    </row>
    <row r="13" spans="1:8" ht="15.75" thickBot="1" x14ac:dyDescent="0.3">
      <c r="A13" s="84">
        <v>47821</v>
      </c>
      <c r="B13" s="85">
        <v>28</v>
      </c>
      <c r="C13" s="154">
        <v>0</v>
      </c>
      <c r="D13" s="157">
        <f t="shared" si="0"/>
        <v>-28</v>
      </c>
      <c r="E13" s="267" t="s">
        <v>81</v>
      </c>
      <c r="F13" s="94"/>
    </row>
    <row r="14" spans="1:8" ht="15.75" thickBot="1" x14ac:dyDescent="0.3">
      <c r="A14" s="58">
        <v>47830</v>
      </c>
      <c r="B14" s="50">
        <v>22</v>
      </c>
      <c r="C14" s="155">
        <v>0</v>
      </c>
      <c r="D14" s="157">
        <f t="shared" si="0"/>
        <v>-22</v>
      </c>
      <c r="E14" s="268"/>
    </row>
    <row r="15" spans="1:8" ht="15.75" thickBot="1" x14ac:dyDescent="0.3">
      <c r="A15" s="58">
        <v>46320</v>
      </c>
      <c r="B15" s="50">
        <v>32</v>
      </c>
      <c r="C15" s="155">
        <v>0</v>
      </c>
      <c r="D15" s="157">
        <f t="shared" si="0"/>
        <v>-32</v>
      </c>
      <c r="E15" s="268"/>
    </row>
    <row r="16" spans="1:8" ht="15.75" thickBot="1" x14ac:dyDescent="0.3">
      <c r="A16" s="58">
        <v>47311</v>
      </c>
      <c r="B16" s="50">
        <v>33</v>
      </c>
      <c r="C16" s="155">
        <v>22</v>
      </c>
      <c r="D16" s="157">
        <f t="shared" si="0"/>
        <v>-11</v>
      </c>
      <c r="E16" s="268"/>
    </row>
    <row r="17" spans="1:6" ht="15.75" thickBot="1" x14ac:dyDescent="0.3">
      <c r="A17" s="58">
        <v>44783</v>
      </c>
      <c r="B17" s="50">
        <v>32</v>
      </c>
      <c r="C17" s="155">
        <v>0</v>
      </c>
      <c r="D17" s="157">
        <f t="shared" si="0"/>
        <v>-32</v>
      </c>
      <c r="E17" s="268"/>
    </row>
    <row r="18" spans="1:6" ht="15.75" thickBot="1" x14ac:dyDescent="0.3">
      <c r="A18" s="58">
        <v>48948</v>
      </c>
      <c r="B18" s="50">
        <v>30</v>
      </c>
      <c r="C18" s="155">
        <v>0</v>
      </c>
      <c r="D18" s="157">
        <f t="shared" si="0"/>
        <v>-30</v>
      </c>
      <c r="E18" s="268"/>
      <c r="F18" s="94"/>
    </row>
    <row r="19" spans="1:6" ht="15.75" thickBot="1" x14ac:dyDescent="0.3">
      <c r="A19" s="58">
        <v>50095</v>
      </c>
      <c r="B19" s="50">
        <v>33</v>
      </c>
      <c r="C19" s="155">
        <v>0</v>
      </c>
      <c r="D19" s="157">
        <f t="shared" si="0"/>
        <v>-33</v>
      </c>
      <c r="E19" s="268"/>
    </row>
    <row r="20" spans="1:6" ht="15.75" thickBot="1" x14ac:dyDescent="0.3">
      <c r="A20" s="58">
        <v>48942</v>
      </c>
      <c r="B20" s="50">
        <v>26</v>
      </c>
      <c r="C20" s="155">
        <v>0</v>
      </c>
      <c r="D20" s="157">
        <f t="shared" si="0"/>
        <v>-26</v>
      </c>
      <c r="E20" s="268"/>
      <c r="F20" s="94"/>
    </row>
    <row r="21" spans="1:6" ht="15.75" thickBot="1" x14ac:dyDescent="0.3">
      <c r="A21" s="58">
        <v>46316</v>
      </c>
      <c r="B21" s="50">
        <v>30</v>
      </c>
      <c r="C21" s="155">
        <v>0</v>
      </c>
      <c r="D21" s="157">
        <f t="shared" si="0"/>
        <v>-30</v>
      </c>
      <c r="E21" s="268"/>
    </row>
    <row r="22" spans="1:6" ht="15.75" thickBot="1" x14ac:dyDescent="0.3">
      <c r="A22" s="86">
        <v>47309</v>
      </c>
      <c r="B22" s="87">
        <v>10</v>
      </c>
      <c r="C22" s="156">
        <v>0</v>
      </c>
      <c r="D22" s="157">
        <f t="shared" si="0"/>
        <v>-10</v>
      </c>
      <c r="E22" s="273"/>
      <c r="F22" s="94">
        <f>D22+D21+D20+D19+D18+D17+D16+D15+D14+D13</f>
        <v>-254</v>
      </c>
    </row>
    <row r="23" spans="1:6" ht="15.75" thickBot="1" x14ac:dyDescent="0.3">
      <c r="A23" s="131">
        <v>49607</v>
      </c>
      <c r="B23" s="158">
        <v>32</v>
      </c>
      <c r="C23" s="159">
        <v>0</v>
      </c>
      <c r="D23" s="157">
        <f t="shared" si="0"/>
        <v>-32</v>
      </c>
      <c r="E23" s="267" t="s">
        <v>2</v>
      </c>
    </row>
    <row r="24" spans="1:6" ht="15.75" thickBot="1" x14ac:dyDescent="0.3">
      <c r="A24" s="58">
        <v>51225</v>
      </c>
      <c r="B24" s="50">
        <v>10</v>
      </c>
      <c r="C24" s="155">
        <v>528</v>
      </c>
      <c r="D24" s="160">
        <f t="shared" si="0"/>
        <v>518</v>
      </c>
      <c r="E24" s="268"/>
    </row>
    <row r="25" spans="1:6" ht="15.75" thickBot="1" x14ac:dyDescent="0.3">
      <c r="A25" s="58">
        <v>48267</v>
      </c>
      <c r="B25" s="50">
        <v>29</v>
      </c>
      <c r="C25" s="155">
        <v>0</v>
      </c>
      <c r="D25" s="160">
        <f t="shared" si="0"/>
        <v>-29</v>
      </c>
      <c r="E25" s="268"/>
      <c r="F25" s="94"/>
    </row>
    <row r="26" spans="1:6" ht="15.75" thickBot="1" x14ac:dyDescent="0.3">
      <c r="A26" s="58">
        <v>51523</v>
      </c>
      <c r="B26" s="50">
        <v>7</v>
      </c>
      <c r="C26" s="155">
        <v>0</v>
      </c>
      <c r="D26" s="160">
        <f t="shared" si="0"/>
        <v>-7</v>
      </c>
      <c r="E26" s="268"/>
    </row>
    <row r="27" spans="1:6" ht="15.75" thickBot="1" x14ac:dyDescent="0.3">
      <c r="A27" s="58">
        <v>50475</v>
      </c>
      <c r="B27" s="50">
        <v>30</v>
      </c>
      <c r="C27" s="155">
        <v>30</v>
      </c>
      <c r="D27" s="160">
        <f t="shared" si="0"/>
        <v>0</v>
      </c>
      <c r="E27" s="268"/>
      <c r="F27" s="94"/>
    </row>
    <row r="28" spans="1:6" ht="15.75" thickBot="1" x14ac:dyDescent="0.3">
      <c r="A28" s="130">
        <v>51430</v>
      </c>
      <c r="B28" s="87">
        <v>1</v>
      </c>
      <c r="C28" s="161">
        <v>0</v>
      </c>
      <c r="D28" s="157">
        <f t="shared" si="0"/>
        <v>-1</v>
      </c>
      <c r="E28" s="273"/>
      <c r="F28" s="94">
        <f>D28+D27+D26+D25+D24+D23</f>
        <v>449</v>
      </c>
    </row>
    <row r="29" spans="1:6" ht="15.75" thickBot="1" x14ac:dyDescent="0.3">
      <c r="A29" s="84">
        <v>51265</v>
      </c>
      <c r="B29" s="85">
        <v>26</v>
      </c>
      <c r="C29" s="154">
        <v>0</v>
      </c>
      <c r="D29" s="157">
        <f t="shared" si="0"/>
        <v>-26</v>
      </c>
      <c r="E29" s="267" t="s">
        <v>3</v>
      </c>
      <c r="F29" s="94"/>
    </row>
    <row r="30" spans="1:6" ht="15.75" thickBot="1" x14ac:dyDescent="0.3">
      <c r="A30" s="58">
        <v>47307</v>
      </c>
      <c r="B30" s="50">
        <v>28</v>
      </c>
      <c r="C30" s="155">
        <v>0</v>
      </c>
      <c r="D30" s="157">
        <f t="shared" si="0"/>
        <v>-28</v>
      </c>
      <c r="E30" s="268"/>
    </row>
    <row r="31" spans="1:6" ht="15.75" thickBot="1" x14ac:dyDescent="0.3">
      <c r="A31" s="58">
        <v>53194</v>
      </c>
      <c r="B31" s="50">
        <v>24</v>
      </c>
      <c r="C31" s="155">
        <v>0</v>
      </c>
      <c r="D31" s="157">
        <f t="shared" si="0"/>
        <v>-24</v>
      </c>
      <c r="E31" s="268"/>
    </row>
    <row r="32" spans="1:6" ht="15.75" thickBot="1" x14ac:dyDescent="0.3">
      <c r="A32" s="58">
        <v>49604</v>
      </c>
      <c r="B32" s="50">
        <v>13</v>
      </c>
      <c r="C32" s="155">
        <v>0</v>
      </c>
      <c r="D32" s="157">
        <f t="shared" si="0"/>
        <v>-13</v>
      </c>
      <c r="E32" s="268"/>
    </row>
    <row r="33" spans="1:6" ht="15.75" thickBot="1" x14ac:dyDescent="0.3">
      <c r="A33" s="58">
        <v>50038</v>
      </c>
      <c r="B33" s="50">
        <v>28</v>
      </c>
      <c r="C33" s="155">
        <v>0</v>
      </c>
      <c r="D33" s="157">
        <f t="shared" si="0"/>
        <v>-28</v>
      </c>
      <c r="E33" s="268"/>
    </row>
    <row r="34" spans="1:6" ht="15.75" thickBot="1" x14ac:dyDescent="0.3">
      <c r="A34" s="58">
        <v>48944</v>
      </c>
      <c r="B34" s="50">
        <v>27</v>
      </c>
      <c r="C34" s="155">
        <v>0</v>
      </c>
      <c r="D34" s="157">
        <f t="shared" si="0"/>
        <v>-27</v>
      </c>
      <c r="E34" s="268"/>
    </row>
    <row r="35" spans="1:6" ht="15.75" thickBot="1" x14ac:dyDescent="0.3">
      <c r="A35" s="58">
        <v>49943</v>
      </c>
      <c r="B35" s="50">
        <v>31</v>
      </c>
      <c r="C35" s="155">
        <v>0</v>
      </c>
      <c r="D35" s="157">
        <f t="shared" si="0"/>
        <v>-31</v>
      </c>
      <c r="E35" s="268"/>
    </row>
    <row r="36" spans="1:6" ht="15.75" thickBot="1" x14ac:dyDescent="0.3">
      <c r="A36" s="58">
        <v>52364</v>
      </c>
      <c r="B36" s="50">
        <v>29</v>
      </c>
      <c r="C36" s="155">
        <v>0</v>
      </c>
      <c r="D36" s="157">
        <f t="shared" si="0"/>
        <v>-29</v>
      </c>
      <c r="E36" s="268"/>
    </row>
    <row r="37" spans="1:6" ht="15.75" thickBot="1" x14ac:dyDescent="0.3">
      <c r="A37" s="58">
        <v>50043</v>
      </c>
      <c r="B37" s="50">
        <v>31</v>
      </c>
      <c r="C37" s="155">
        <v>0</v>
      </c>
      <c r="D37" s="157">
        <f t="shared" si="0"/>
        <v>-31</v>
      </c>
      <c r="E37" s="268"/>
    </row>
    <row r="38" spans="1:6" ht="15.75" thickBot="1" x14ac:dyDescent="0.3">
      <c r="A38" s="58">
        <v>50045</v>
      </c>
      <c r="B38" s="50">
        <v>20</v>
      </c>
      <c r="C38" s="155">
        <v>18</v>
      </c>
      <c r="D38" s="157">
        <f t="shared" si="0"/>
        <v>-2</v>
      </c>
      <c r="E38" s="268"/>
    </row>
    <row r="39" spans="1:6" ht="15.75" thickBot="1" x14ac:dyDescent="0.3">
      <c r="A39" s="58">
        <v>50085</v>
      </c>
      <c r="B39" s="50">
        <v>28</v>
      </c>
      <c r="C39" s="155">
        <v>0</v>
      </c>
      <c r="D39" s="163">
        <f t="shared" si="0"/>
        <v>-28</v>
      </c>
      <c r="E39" s="268"/>
      <c r="F39" s="94"/>
    </row>
    <row r="40" spans="1:6" ht="15.75" thickBot="1" x14ac:dyDescent="0.3">
      <c r="A40" s="58" t="s">
        <v>114</v>
      </c>
      <c r="B40" s="50">
        <v>0</v>
      </c>
      <c r="C40" s="155">
        <v>528</v>
      </c>
      <c r="D40" s="164">
        <f t="shared" si="0"/>
        <v>528</v>
      </c>
      <c r="E40" s="268"/>
    </row>
    <row r="41" spans="1:6" ht="15.75" thickBot="1" x14ac:dyDescent="0.3">
      <c r="A41" s="58">
        <v>54804</v>
      </c>
      <c r="B41" s="50">
        <v>14</v>
      </c>
      <c r="C41" s="155">
        <v>0</v>
      </c>
      <c r="D41" s="157">
        <f t="shared" si="0"/>
        <v>-14</v>
      </c>
      <c r="E41" s="268"/>
      <c r="F41" s="94"/>
    </row>
    <row r="42" spans="1:6" ht="15.75" thickBot="1" x14ac:dyDescent="0.3">
      <c r="A42" s="58">
        <v>50041</v>
      </c>
      <c r="B42" s="50">
        <v>28</v>
      </c>
      <c r="C42" s="155">
        <v>0</v>
      </c>
      <c r="D42" s="157">
        <f t="shared" si="0"/>
        <v>-28</v>
      </c>
      <c r="E42" s="268"/>
    </row>
    <row r="43" spans="1:6" ht="15.75" thickBot="1" x14ac:dyDescent="0.3">
      <c r="A43" s="60">
        <v>51272</v>
      </c>
      <c r="B43" s="61">
        <v>23</v>
      </c>
      <c r="C43" s="165">
        <v>22</v>
      </c>
      <c r="D43" s="157">
        <f t="shared" si="0"/>
        <v>-1</v>
      </c>
      <c r="E43" s="273"/>
      <c r="F43" s="94">
        <f>D43+D42+D41+D40+D39+D38+D37+D36+D35+D34+D33+D32+D31+D30+D29</f>
        <v>218</v>
      </c>
    </row>
    <row r="44" spans="1:6" ht="15.75" thickBot="1" x14ac:dyDescent="0.3">
      <c r="A44" s="84">
        <v>50086</v>
      </c>
      <c r="B44" s="85">
        <v>33</v>
      </c>
      <c r="C44" s="154">
        <v>0</v>
      </c>
      <c r="D44" s="162">
        <f t="shared" si="0"/>
        <v>-33</v>
      </c>
      <c r="E44" s="267" t="s">
        <v>4</v>
      </c>
    </row>
    <row r="45" spans="1:6" ht="15.75" thickBot="1" x14ac:dyDescent="0.3">
      <c r="A45" s="58">
        <v>55176</v>
      </c>
      <c r="B45" s="50">
        <v>33</v>
      </c>
      <c r="C45" s="155">
        <v>32</v>
      </c>
      <c r="D45" s="162">
        <f t="shared" si="0"/>
        <v>-1</v>
      </c>
      <c r="E45" s="268"/>
    </row>
    <row r="46" spans="1:6" ht="15.75" thickBot="1" x14ac:dyDescent="0.3">
      <c r="A46" s="58">
        <v>55882</v>
      </c>
      <c r="B46" s="50">
        <v>10</v>
      </c>
      <c r="C46" s="155">
        <v>10</v>
      </c>
      <c r="D46" s="162">
        <f t="shared" si="0"/>
        <v>0</v>
      </c>
      <c r="E46" s="268"/>
    </row>
    <row r="47" spans="1:6" ht="15.75" thickBot="1" x14ac:dyDescent="0.3">
      <c r="A47" s="58">
        <v>54048</v>
      </c>
      <c r="B47" s="50">
        <v>33</v>
      </c>
      <c r="C47" s="155">
        <v>0</v>
      </c>
      <c r="D47" s="162">
        <f t="shared" si="0"/>
        <v>-33</v>
      </c>
      <c r="E47" s="268"/>
      <c r="F47" s="94"/>
    </row>
    <row r="48" spans="1:6" ht="15.75" thickBot="1" x14ac:dyDescent="0.3">
      <c r="A48" s="60">
        <v>54046</v>
      </c>
      <c r="B48" s="61">
        <v>28</v>
      </c>
      <c r="C48" s="165">
        <v>0</v>
      </c>
      <c r="D48" s="162">
        <f t="shared" si="0"/>
        <v>-28</v>
      </c>
      <c r="E48" s="273"/>
      <c r="F48" s="94">
        <f>D48+D47+D46+D45+D44</f>
        <v>-95</v>
      </c>
    </row>
    <row r="49" spans="1:6" ht="15.75" thickBot="1" x14ac:dyDescent="0.3">
      <c r="A49" s="84" t="s">
        <v>114</v>
      </c>
      <c r="B49" s="85">
        <v>0</v>
      </c>
      <c r="C49" s="154">
        <v>272</v>
      </c>
      <c r="D49" s="162">
        <f>B49+C49</f>
        <v>272</v>
      </c>
      <c r="E49" s="267" t="s">
        <v>5</v>
      </c>
    </row>
    <row r="50" spans="1:6" ht="15.75" thickBot="1" x14ac:dyDescent="0.3">
      <c r="A50" s="58">
        <v>54052</v>
      </c>
      <c r="B50" s="50">
        <v>29</v>
      </c>
      <c r="C50" s="155">
        <v>0</v>
      </c>
      <c r="D50" s="162">
        <f t="shared" si="0"/>
        <v>-29</v>
      </c>
      <c r="E50" s="268"/>
      <c r="F50" s="94"/>
    </row>
    <row r="51" spans="1:6" ht="15.75" thickBot="1" x14ac:dyDescent="0.3">
      <c r="A51" s="58">
        <v>55180</v>
      </c>
      <c r="B51" s="50">
        <v>25</v>
      </c>
      <c r="C51" s="155">
        <v>0</v>
      </c>
      <c r="D51" s="162">
        <f t="shared" si="0"/>
        <v>-25</v>
      </c>
      <c r="E51" s="268"/>
    </row>
    <row r="52" spans="1:6" ht="15.75" thickBot="1" x14ac:dyDescent="0.3">
      <c r="A52" s="58">
        <v>56415</v>
      </c>
      <c r="B52" s="50">
        <v>29</v>
      </c>
      <c r="C52" s="155">
        <v>0</v>
      </c>
      <c r="D52" s="162">
        <f t="shared" si="0"/>
        <v>-29</v>
      </c>
      <c r="E52" s="268"/>
    </row>
    <row r="53" spans="1:6" ht="15.75" thickBot="1" x14ac:dyDescent="0.3">
      <c r="A53" s="58">
        <v>56426</v>
      </c>
      <c r="B53" s="50">
        <v>31</v>
      </c>
      <c r="C53" s="155">
        <v>0</v>
      </c>
      <c r="D53" s="162">
        <f t="shared" si="0"/>
        <v>-31</v>
      </c>
      <c r="E53" s="268"/>
    </row>
    <row r="54" spans="1:6" ht="15.75" thickBot="1" x14ac:dyDescent="0.3">
      <c r="A54" s="58">
        <v>57695</v>
      </c>
      <c r="B54" s="50">
        <v>29</v>
      </c>
      <c r="C54" s="155">
        <v>0</v>
      </c>
      <c r="D54" s="162">
        <f t="shared" si="0"/>
        <v>-29</v>
      </c>
      <c r="E54" s="268"/>
    </row>
    <row r="55" spans="1:6" ht="15.75" thickBot="1" x14ac:dyDescent="0.3">
      <c r="A55" s="58">
        <v>58535</v>
      </c>
      <c r="B55" s="50">
        <v>11</v>
      </c>
      <c r="C55" s="155">
        <v>0</v>
      </c>
      <c r="D55" s="162">
        <f t="shared" si="0"/>
        <v>-11</v>
      </c>
      <c r="E55" s="268"/>
    </row>
    <row r="56" spans="1:6" ht="15.75" thickBot="1" x14ac:dyDescent="0.3">
      <c r="A56" s="58">
        <v>57436</v>
      </c>
      <c r="B56" s="50">
        <v>29</v>
      </c>
      <c r="C56" s="155">
        <v>33</v>
      </c>
      <c r="D56" s="162">
        <f t="shared" si="0"/>
        <v>4</v>
      </c>
      <c r="E56" s="268"/>
    </row>
    <row r="57" spans="1:6" ht="15.75" thickBot="1" x14ac:dyDescent="0.3">
      <c r="A57" s="58">
        <v>57822</v>
      </c>
      <c r="B57" s="50">
        <v>30</v>
      </c>
      <c r="C57" s="155">
        <v>0</v>
      </c>
      <c r="D57" s="162">
        <f t="shared" si="0"/>
        <v>-30</v>
      </c>
      <c r="E57" s="268"/>
    </row>
    <row r="58" spans="1:6" ht="15.75" thickBot="1" x14ac:dyDescent="0.3">
      <c r="A58" s="58">
        <v>57970</v>
      </c>
      <c r="B58" s="50">
        <v>33</v>
      </c>
      <c r="C58" s="155">
        <v>0</v>
      </c>
      <c r="D58" s="162">
        <f t="shared" si="0"/>
        <v>-33</v>
      </c>
      <c r="E58" s="268"/>
    </row>
    <row r="59" spans="1:6" ht="15.75" thickBot="1" x14ac:dyDescent="0.3">
      <c r="A59" s="58">
        <v>56407</v>
      </c>
      <c r="B59" s="50">
        <v>30</v>
      </c>
      <c r="C59" s="155">
        <v>0</v>
      </c>
      <c r="D59" s="162">
        <f t="shared" si="0"/>
        <v>-30</v>
      </c>
      <c r="E59" s="268"/>
    </row>
    <row r="60" spans="1:6" ht="15.75" thickBot="1" x14ac:dyDescent="0.3">
      <c r="A60" s="58">
        <v>59817</v>
      </c>
      <c r="B60" s="50">
        <v>33</v>
      </c>
      <c r="C60" s="155">
        <v>0</v>
      </c>
      <c r="D60" s="162">
        <f t="shared" si="0"/>
        <v>-33</v>
      </c>
      <c r="E60" s="268"/>
    </row>
    <row r="61" spans="1:6" ht="15.75" thickBot="1" x14ac:dyDescent="0.3">
      <c r="A61" s="60">
        <v>56417</v>
      </c>
      <c r="B61" s="61">
        <v>33</v>
      </c>
      <c r="C61" s="165">
        <v>0</v>
      </c>
      <c r="D61" s="162">
        <f t="shared" si="0"/>
        <v>-33</v>
      </c>
      <c r="E61" s="273"/>
      <c r="F61" s="94">
        <f>D61+D60+D59+D58+D57+D55+D56+D54+D53+D52+D51+D50+D49</f>
        <v>-37</v>
      </c>
    </row>
    <row r="62" spans="1:6" ht="15.75" thickBot="1" x14ac:dyDescent="0.3">
      <c r="A62" s="84">
        <v>57716</v>
      </c>
      <c r="B62" s="85">
        <v>23</v>
      </c>
      <c r="C62" s="154">
        <v>10</v>
      </c>
      <c r="D62" s="162">
        <f t="shared" si="0"/>
        <v>-13</v>
      </c>
      <c r="E62" s="267" t="s">
        <v>6</v>
      </c>
    </row>
    <row r="63" spans="1:6" ht="15.75" thickBot="1" x14ac:dyDescent="0.3">
      <c r="A63" s="58">
        <v>57427</v>
      </c>
      <c r="B63" s="50">
        <v>18</v>
      </c>
      <c r="C63" s="155">
        <v>0</v>
      </c>
      <c r="D63" s="162">
        <f t="shared" si="0"/>
        <v>-18</v>
      </c>
      <c r="E63" s="268"/>
      <c r="F63" s="94"/>
    </row>
    <row r="64" spans="1:6" ht="15.75" thickBot="1" x14ac:dyDescent="0.3">
      <c r="A64" s="58">
        <v>58459</v>
      </c>
      <c r="B64" s="50">
        <v>28</v>
      </c>
      <c r="C64" s="155">
        <v>0</v>
      </c>
      <c r="D64" s="162">
        <f t="shared" si="0"/>
        <v>-28</v>
      </c>
      <c r="E64" s="268"/>
    </row>
    <row r="65" spans="1:6" ht="15.75" thickBot="1" x14ac:dyDescent="0.3">
      <c r="A65" s="58">
        <v>58455</v>
      </c>
      <c r="B65" s="50">
        <v>31</v>
      </c>
      <c r="C65" s="155">
        <v>0</v>
      </c>
      <c r="D65" s="162">
        <f t="shared" si="0"/>
        <v>-31</v>
      </c>
      <c r="E65" s="268"/>
    </row>
    <row r="66" spans="1:6" ht="15.75" thickBot="1" x14ac:dyDescent="0.3">
      <c r="A66" s="58">
        <v>58468</v>
      </c>
      <c r="B66" s="50">
        <v>33</v>
      </c>
      <c r="C66" s="155">
        <v>0</v>
      </c>
      <c r="D66" s="162">
        <f t="shared" si="0"/>
        <v>-33</v>
      </c>
      <c r="E66" s="268"/>
    </row>
    <row r="67" spans="1:6" ht="15.75" thickBot="1" x14ac:dyDescent="0.3">
      <c r="A67" s="58">
        <v>60638</v>
      </c>
      <c r="B67" s="50">
        <v>32</v>
      </c>
      <c r="C67" s="155">
        <v>0</v>
      </c>
      <c r="D67" s="162">
        <f t="shared" si="0"/>
        <v>-32</v>
      </c>
      <c r="E67" s="268"/>
    </row>
    <row r="68" spans="1:6" ht="15.75" thickBot="1" x14ac:dyDescent="0.3">
      <c r="A68" s="60">
        <v>59963</v>
      </c>
      <c r="B68" s="61">
        <v>28</v>
      </c>
      <c r="C68" s="165">
        <v>20</v>
      </c>
      <c r="D68" s="162">
        <f t="shared" si="0"/>
        <v>-8</v>
      </c>
      <c r="E68" s="273"/>
      <c r="F68" s="94">
        <f>D68+D67+D66+D65+D64+D63+D62</f>
        <v>-163</v>
      </c>
    </row>
    <row r="69" spans="1:6" ht="15.75" thickBot="1" x14ac:dyDescent="0.3">
      <c r="A69" s="84">
        <v>57838</v>
      </c>
      <c r="B69" s="85">
        <v>27</v>
      </c>
      <c r="C69" s="154">
        <v>0</v>
      </c>
      <c r="D69" s="162">
        <f t="shared" ref="D69:D93" si="1">C69-B69</f>
        <v>-27</v>
      </c>
      <c r="E69" s="267" t="s">
        <v>36</v>
      </c>
    </row>
    <row r="70" spans="1:6" ht="15.75" thickBot="1" x14ac:dyDescent="0.3">
      <c r="A70" s="58">
        <v>62054</v>
      </c>
      <c r="B70" s="50">
        <v>33</v>
      </c>
      <c r="C70" s="155">
        <v>0</v>
      </c>
      <c r="D70" s="162">
        <f t="shared" si="1"/>
        <v>-33</v>
      </c>
      <c r="E70" s="268"/>
      <c r="F70" s="94"/>
    </row>
    <row r="71" spans="1:6" ht="15.75" thickBot="1" x14ac:dyDescent="0.3">
      <c r="A71" s="58">
        <v>59976</v>
      </c>
      <c r="B71" s="50">
        <v>30</v>
      </c>
      <c r="C71" s="155">
        <v>0</v>
      </c>
      <c r="D71" s="162">
        <f t="shared" si="1"/>
        <v>-30</v>
      </c>
      <c r="E71" s="268"/>
    </row>
    <row r="72" spans="1:6" ht="15.75" thickBot="1" x14ac:dyDescent="0.3">
      <c r="A72" s="58">
        <v>60883</v>
      </c>
      <c r="B72" s="50">
        <v>29</v>
      </c>
      <c r="C72" s="155">
        <v>0</v>
      </c>
      <c r="D72" s="162">
        <f t="shared" si="1"/>
        <v>-29</v>
      </c>
      <c r="E72" s="268"/>
    </row>
    <row r="73" spans="1:6" ht="15.75" thickBot="1" x14ac:dyDescent="0.3">
      <c r="A73" s="58">
        <v>62885</v>
      </c>
      <c r="B73" s="50">
        <v>32</v>
      </c>
      <c r="C73" s="155">
        <v>0</v>
      </c>
      <c r="D73" s="162">
        <f t="shared" si="1"/>
        <v>-32</v>
      </c>
      <c r="E73" s="268"/>
    </row>
    <row r="74" spans="1:6" ht="15.75" thickBot="1" x14ac:dyDescent="0.3">
      <c r="A74" s="58">
        <v>62071</v>
      </c>
      <c r="B74" s="50">
        <v>30</v>
      </c>
      <c r="C74" s="155">
        <v>0</v>
      </c>
      <c r="D74" s="162">
        <f t="shared" si="1"/>
        <v>-30</v>
      </c>
      <c r="E74" s="268"/>
    </row>
    <row r="75" spans="1:6" ht="15.75" thickBot="1" x14ac:dyDescent="0.3">
      <c r="A75" s="60">
        <v>61503</v>
      </c>
      <c r="B75" s="61">
        <v>15</v>
      </c>
      <c r="C75" s="165">
        <v>0</v>
      </c>
      <c r="D75" s="162">
        <f t="shared" si="1"/>
        <v>-15</v>
      </c>
      <c r="E75" s="273"/>
      <c r="F75" s="94">
        <f>D75+D74+D73+D72+D71+D70+D69</f>
        <v>-196</v>
      </c>
    </row>
    <row r="76" spans="1:6" ht="15.75" thickBot="1" x14ac:dyDescent="0.3">
      <c r="A76" s="84">
        <v>61533</v>
      </c>
      <c r="B76" s="85">
        <v>28</v>
      </c>
      <c r="C76" s="154">
        <v>0</v>
      </c>
      <c r="D76" s="162">
        <f t="shared" si="1"/>
        <v>-28</v>
      </c>
      <c r="E76" s="267" t="s">
        <v>38</v>
      </c>
    </row>
    <row r="77" spans="1:6" ht="15.75" thickBot="1" x14ac:dyDescent="0.3">
      <c r="A77" s="58">
        <v>61101</v>
      </c>
      <c r="B77" s="50">
        <v>29</v>
      </c>
      <c r="C77" s="155">
        <v>27</v>
      </c>
      <c r="D77" s="162">
        <f t="shared" si="1"/>
        <v>-2</v>
      </c>
      <c r="E77" s="268"/>
    </row>
    <row r="78" spans="1:6" ht="15.75" thickBot="1" x14ac:dyDescent="0.3">
      <c r="A78" s="58">
        <v>61530</v>
      </c>
      <c r="B78" s="50">
        <v>27</v>
      </c>
      <c r="C78" s="155">
        <v>0</v>
      </c>
      <c r="D78" s="162">
        <f t="shared" si="1"/>
        <v>-27</v>
      </c>
      <c r="E78" s="268"/>
    </row>
    <row r="79" spans="1:6" ht="15.75" thickBot="1" x14ac:dyDescent="0.3">
      <c r="A79" s="60">
        <v>64352</v>
      </c>
      <c r="B79" s="61">
        <v>28</v>
      </c>
      <c r="C79" s="165">
        <v>0</v>
      </c>
      <c r="D79" s="162">
        <f t="shared" si="1"/>
        <v>-28</v>
      </c>
      <c r="E79" s="268"/>
      <c r="F79" s="94"/>
    </row>
    <row r="80" spans="1:6" ht="15.75" thickBot="1" x14ac:dyDescent="0.3">
      <c r="A80" s="58">
        <v>62887</v>
      </c>
      <c r="B80" s="50">
        <v>30</v>
      </c>
      <c r="C80" s="155">
        <v>11</v>
      </c>
      <c r="D80" s="162">
        <f t="shared" si="1"/>
        <v>-19</v>
      </c>
      <c r="E80" s="268"/>
    </row>
    <row r="81" spans="1:6" ht="15.75" thickBot="1" x14ac:dyDescent="0.3">
      <c r="A81" s="58">
        <v>61526</v>
      </c>
      <c r="B81" s="50">
        <v>30</v>
      </c>
      <c r="C81" s="155">
        <v>9</v>
      </c>
      <c r="D81" s="162">
        <f t="shared" si="1"/>
        <v>-21</v>
      </c>
      <c r="E81" s="268"/>
      <c r="F81" s="94"/>
    </row>
    <row r="82" spans="1:6" ht="15.75" thickBot="1" x14ac:dyDescent="0.3">
      <c r="A82" s="58">
        <v>61539</v>
      </c>
      <c r="B82" s="50">
        <v>30</v>
      </c>
      <c r="C82" s="155">
        <v>16</v>
      </c>
      <c r="D82" s="162">
        <f t="shared" si="1"/>
        <v>-14</v>
      </c>
      <c r="E82" s="268"/>
    </row>
    <row r="83" spans="1:6" ht="15.75" thickBot="1" x14ac:dyDescent="0.3">
      <c r="A83" s="60">
        <v>63599</v>
      </c>
      <c r="B83" s="61">
        <v>20</v>
      </c>
      <c r="C83" s="165">
        <v>0</v>
      </c>
      <c r="D83" s="162">
        <f t="shared" si="1"/>
        <v>-20</v>
      </c>
      <c r="E83" s="273"/>
      <c r="F83" s="94">
        <f>D83+D82+D81+D80+D79+D78+D77+D76</f>
        <v>-159</v>
      </c>
    </row>
    <row r="84" spans="1:6" ht="15.75" thickBot="1" x14ac:dyDescent="0.3">
      <c r="A84" s="84" t="s">
        <v>114</v>
      </c>
      <c r="B84" s="85">
        <v>0</v>
      </c>
      <c r="C84" s="154">
        <v>527</v>
      </c>
      <c r="D84" s="153">
        <f t="shared" si="1"/>
        <v>527</v>
      </c>
      <c r="E84" s="267" t="s">
        <v>44</v>
      </c>
    </row>
    <row r="85" spans="1:6" ht="15.75" thickBot="1" x14ac:dyDescent="0.3">
      <c r="A85" s="58" t="s">
        <v>115</v>
      </c>
      <c r="B85" s="50">
        <v>0</v>
      </c>
      <c r="C85" s="155">
        <v>119</v>
      </c>
      <c r="D85" s="153">
        <f t="shared" si="1"/>
        <v>119</v>
      </c>
      <c r="E85" s="268"/>
      <c r="F85" s="166"/>
    </row>
    <row r="86" spans="1:6" ht="15.75" thickBot="1" x14ac:dyDescent="0.3">
      <c r="A86" s="58">
        <v>64730</v>
      </c>
      <c r="B86" s="50">
        <v>27</v>
      </c>
      <c r="C86" s="155">
        <v>0</v>
      </c>
      <c r="D86" s="153">
        <f t="shared" si="1"/>
        <v>-27</v>
      </c>
      <c r="E86" s="268"/>
    </row>
    <row r="87" spans="1:6" ht="15.75" thickBot="1" x14ac:dyDescent="0.3">
      <c r="A87" s="58">
        <v>61528</v>
      </c>
      <c r="B87" s="50">
        <v>30</v>
      </c>
      <c r="C87" s="155">
        <v>0</v>
      </c>
      <c r="D87" s="153">
        <f t="shared" si="1"/>
        <v>-30</v>
      </c>
      <c r="E87" s="268"/>
    </row>
    <row r="88" spans="1:6" ht="15.75" thickBot="1" x14ac:dyDescent="0.3">
      <c r="A88" s="58">
        <v>65226</v>
      </c>
      <c r="B88" s="50">
        <v>28</v>
      </c>
      <c r="C88" s="155">
        <v>0</v>
      </c>
      <c r="D88" s="153">
        <f t="shared" si="1"/>
        <v>-28</v>
      </c>
      <c r="E88" s="268"/>
    </row>
    <row r="89" spans="1:6" ht="15.75" thickBot="1" x14ac:dyDescent="0.3">
      <c r="A89" s="58">
        <v>64166</v>
      </c>
      <c r="B89" s="50">
        <v>27</v>
      </c>
      <c r="C89" s="155">
        <v>0</v>
      </c>
      <c r="D89" s="153">
        <f t="shared" si="1"/>
        <v>-27</v>
      </c>
      <c r="E89" s="268"/>
    </row>
    <row r="90" spans="1:6" ht="15.75" thickBot="1" x14ac:dyDescent="0.3">
      <c r="A90" s="58">
        <v>64722</v>
      </c>
      <c r="B90" s="50">
        <v>31</v>
      </c>
      <c r="C90" s="155">
        <v>7</v>
      </c>
      <c r="D90" s="153">
        <f t="shared" si="1"/>
        <v>-24</v>
      </c>
      <c r="E90" s="268"/>
    </row>
    <row r="91" spans="1:6" ht="15.75" thickBot="1" x14ac:dyDescent="0.3">
      <c r="A91" s="58">
        <v>66539</v>
      </c>
      <c r="B91" s="50">
        <v>24</v>
      </c>
      <c r="C91" s="155">
        <v>0</v>
      </c>
      <c r="D91" s="153">
        <f t="shared" si="1"/>
        <v>-24</v>
      </c>
      <c r="E91" s="268"/>
    </row>
    <row r="92" spans="1:6" ht="15.75" thickBot="1" x14ac:dyDescent="0.3">
      <c r="A92" s="58">
        <v>61335</v>
      </c>
      <c r="B92" s="50">
        <v>30</v>
      </c>
      <c r="C92" s="155">
        <v>0</v>
      </c>
      <c r="D92" s="153">
        <f t="shared" si="1"/>
        <v>-30</v>
      </c>
      <c r="E92" s="268"/>
    </row>
    <row r="93" spans="1:6" ht="15.75" thickBot="1" x14ac:dyDescent="0.3">
      <c r="A93" s="58">
        <v>64168</v>
      </c>
      <c r="B93" s="50">
        <v>15</v>
      </c>
      <c r="C93" s="155">
        <v>0</v>
      </c>
      <c r="D93" s="153">
        <f t="shared" si="1"/>
        <v>-15</v>
      </c>
      <c r="E93" s="268"/>
    </row>
    <row r="94" spans="1:6" ht="15.75" thickBot="1" x14ac:dyDescent="0.3">
      <c r="A94" s="60">
        <v>69075</v>
      </c>
      <c r="B94" s="61">
        <v>24</v>
      </c>
      <c r="C94" s="165">
        <v>29</v>
      </c>
      <c r="D94" s="168">
        <f>B94-C94</f>
        <v>-5</v>
      </c>
      <c r="E94" s="273"/>
      <c r="F94" s="94">
        <f>D94+D93+D92+D91+D90+D89+D88+D87+D86+D85+D84</f>
        <v>436</v>
      </c>
    </row>
    <row r="95" spans="1:6" ht="15.75" thickBot="1" x14ac:dyDescent="0.3">
      <c r="A95" s="84">
        <v>67381</v>
      </c>
      <c r="B95" s="85">
        <v>18</v>
      </c>
      <c r="C95" s="154">
        <v>0</v>
      </c>
      <c r="D95" s="172">
        <f>C95-B95</f>
        <v>-18</v>
      </c>
      <c r="E95" s="267" t="s">
        <v>49</v>
      </c>
    </row>
    <row r="96" spans="1:6" ht="15.75" thickBot="1" x14ac:dyDescent="0.3">
      <c r="A96" s="58">
        <v>69371</v>
      </c>
      <c r="B96" s="50">
        <v>20</v>
      </c>
      <c r="C96" s="155">
        <v>0</v>
      </c>
      <c r="D96" s="172">
        <f t="shared" ref="D96:D156" si="2">C96-B96</f>
        <v>-20</v>
      </c>
      <c r="E96" s="268"/>
    </row>
    <row r="97" spans="1:6" ht="15.75" thickBot="1" x14ac:dyDescent="0.3">
      <c r="A97" s="58">
        <v>65744</v>
      </c>
      <c r="B97" s="50">
        <v>29</v>
      </c>
      <c r="C97" s="155">
        <v>26</v>
      </c>
      <c r="D97" s="172">
        <f t="shared" si="2"/>
        <v>-3</v>
      </c>
      <c r="E97" s="268"/>
    </row>
    <row r="98" spans="1:6" ht="15.75" thickBot="1" x14ac:dyDescent="0.3">
      <c r="A98" s="58">
        <v>64726</v>
      </c>
      <c r="B98" s="50">
        <v>30</v>
      </c>
      <c r="C98" s="155">
        <v>4</v>
      </c>
      <c r="D98" s="172">
        <f t="shared" si="2"/>
        <v>-26</v>
      </c>
      <c r="E98" s="268"/>
    </row>
    <row r="99" spans="1:6" ht="15.75" thickBot="1" x14ac:dyDescent="0.3">
      <c r="A99" s="58">
        <v>70866</v>
      </c>
      <c r="B99" s="50">
        <v>14</v>
      </c>
      <c r="C99" s="155">
        <v>10</v>
      </c>
      <c r="D99" s="172">
        <f t="shared" si="2"/>
        <v>-4</v>
      </c>
      <c r="E99" s="268"/>
    </row>
    <row r="100" spans="1:6" ht="15.75" thickBot="1" x14ac:dyDescent="0.3">
      <c r="A100" s="58">
        <v>67377</v>
      </c>
      <c r="B100" s="50">
        <v>27</v>
      </c>
      <c r="C100" s="155">
        <v>16</v>
      </c>
      <c r="D100" s="172">
        <f t="shared" si="2"/>
        <v>-11</v>
      </c>
      <c r="E100" s="268"/>
    </row>
    <row r="101" spans="1:6" ht="15.75" thickBot="1" x14ac:dyDescent="0.3">
      <c r="A101" s="58">
        <v>71003</v>
      </c>
      <c r="B101" s="50">
        <v>20</v>
      </c>
      <c r="C101" s="155">
        <v>0</v>
      </c>
      <c r="D101" s="172">
        <f t="shared" si="2"/>
        <v>-20</v>
      </c>
      <c r="E101" s="268"/>
    </row>
    <row r="102" spans="1:6" ht="15.75" thickBot="1" x14ac:dyDescent="0.3">
      <c r="A102" s="60">
        <v>68954</v>
      </c>
      <c r="B102" s="61">
        <v>15</v>
      </c>
      <c r="C102" s="165">
        <v>20</v>
      </c>
      <c r="D102" s="172">
        <f t="shared" si="2"/>
        <v>5</v>
      </c>
      <c r="E102" s="273"/>
      <c r="F102" s="94">
        <f>D102+D101+D100+D99+D98+D97+D96+D95</f>
        <v>-97</v>
      </c>
    </row>
    <row r="103" spans="1:6" ht="15.75" thickBot="1" x14ac:dyDescent="0.3">
      <c r="A103" s="84">
        <v>70294</v>
      </c>
      <c r="B103" s="85">
        <v>32</v>
      </c>
      <c r="C103" s="154">
        <v>0</v>
      </c>
      <c r="D103" s="174">
        <f t="shared" si="2"/>
        <v>-32</v>
      </c>
      <c r="E103" s="267" t="s">
        <v>52</v>
      </c>
      <c r="F103" s="94"/>
    </row>
    <row r="104" spans="1:6" ht="15.75" thickBot="1" x14ac:dyDescent="0.3">
      <c r="A104" s="58">
        <v>73498</v>
      </c>
      <c r="B104" s="50">
        <v>31</v>
      </c>
      <c r="C104" s="155">
        <v>0</v>
      </c>
      <c r="D104" s="174">
        <f t="shared" si="2"/>
        <v>-31</v>
      </c>
      <c r="E104" s="268"/>
    </row>
    <row r="105" spans="1:6" ht="15.75" thickBot="1" x14ac:dyDescent="0.3">
      <c r="A105" s="86">
        <v>68212</v>
      </c>
      <c r="B105" s="87">
        <v>26</v>
      </c>
      <c r="C105" s="156">
        <v>18</v>
      </c>
      <c r="D105" s="174">
        <f t="shared" si="2"/>
        <v>-8</v>
      </c>
      <c r="E105" s="273"/>
      <c r="F105" s="94">
        <f>D105+D104+D103</f>
        <v>-71</v>
      </c>
    </row>
    <row r="106" spans="1:6" ht="15.75" thickBot="1" x14ac:dyDescent="0.3">
      <c r="D106" s="171">
        <f t="shared" si="2"/>
        <v>0</v>
      </c>
    </row>
    <row r="107" spans="1:6" ht="15.75" thickBot="1" x14ac:dyDescent="0.3">
      <c r="D107" s="171">
        <f t="shared" si="2"/>
        <v>0</v>
      </c>
      <c r="F107" s="169">
        <f>F105+F102+F94+F83+F75+F68+F61+F48+F43+F28+F22+F12+F4</f>
        <v>-416</v>
      </c>
    </row>
    <row r="108" spans="1:6" ht="15.75" thickBot="1" x14ac:dyDescent="0.3">
      <c r="D108" s="171">
        <f t="shared" si="2"/>
        <v>0</v>
      </c>
    </row>
    <row r="109" spans="1:6" ht="15.75" thickBot="1" x14ac:dyDescent="0.3">
      <c r="D109" s="171">
        <f t="shared" si="2"/>
        <v>0</v>
      </c>
    </row>
    <row r="110" spans="1:6" ht="15.75" thickBot="1" x14ac:dyDescent="0.3">
      <c r="D110" s="171">
        <f t="shared" si="2"/>
        <v>0</v>
      </c>
    </row>
    <row r="111" spans="1:6" ht="15.75" thickBot="1" x14ac:dyDescent="0.3">
      <c r="D111" s="171">
        <f t="shared" si="2"/>
        <v>0</v>
      </c>
    </row>
    <row r="112" spans="1:6" ht="15.75" thickBot="1" x14ac:dyDescent="0.3">
      <c r="D112" s="171">
        <f t="shared" si="2"/>
        <v>0</v>
      </c>
    </row>
    <row r="113" spans="4:4" ht="15.75" thickBot="1" x14ac:dyDescent="0.3">
      <c r="D113" s="171">
        <f t="shared" si="2"/>
        <v>0</v>
      </c>
    </row>
    <row r="114" spans="4:4" ht="15.75" thickBot="1" x14ac:dyDescent="0.3">
      <c r="D114" s="171">
        <f t="shared" si="2"/>
        <v>0</v>
      </c>
    </row>
    <row r="115" spans="4:4" ht="15.75" thickBot="1" x14ac:dyDescent="0.3">
      <c r="D115" s="171">
        <f t="shared" si="2"/>
        <v>0</v>
      </c>
    </row>
    <row r="116" spans="4:4" ht="15.75" thickBot="1" x14ac:dyDescent="0.3">
      <c r="D116" s="171">
        <f t="shared" si="2"/>
        <v>0</v>
      </c>
    </row>
    <row r="117" spans="4:4" ht="15.75" thickBot="1" x14ac:dyDescent="0.3">
      <c r="D117" s="171">
        <f t="shared" si="2"/>
        <v>0</v>
      </c>
    </row>
    <row r="118" spans="4:4" ht="15.75" thickBot="1" x14ac:dyDescent="0.3">
      <c r="D118" s="171">
        <f t="shared" si="2"/>
        <v>0</v>
      </c>
    </row>
    <row r="119" spans="4:4" ht="15.75" thickBot="1" x14ac:dyDescent="0.3">
      <c r="D119" s="171">
        <f t="shared" si="2"/>
        <v>0</v>
      </c>
    </row>
    <row r="120" spans="4:4" ht="15.75" thickBot="1" x14ac:dyDescent="0.3">
      <c r="D120" s="171">
        <f t="shared" si="2"/>
        <v>0</v>
      </c>
    </row>
    <row r="121" spans="4:4" ht="15.75" thickBot="1" x14ac:dyDescent="0.3">
      <c r="D121" s="171">
        <f t="shared" si="2"/>
        <v>0</v>
      </c>
    </row>
    <row r="122" spans="4:4" ht="15.75" thickBot="1" x14ac:dyDescent="0.3">
      <c r="D122" s="171">
        <f t="shared" si="2"/>
        <v>0</v>
      </c>
    </row>
    <row r="123" spans="4:4" ht="15.75" thickBot="1" x14ac:dyDescent="0.3">
      <c r="D123" s="171">
        <f t="shared" si="2"/>
        <v>0</v>
      </c>
    </row>
    <row r="124" spans="4:4" ht="15.75" thickBot="1" x14ac:dyDescent="0.3">
      <c r="D124" s="171">
        <f t="shared" si="2"/>
        <v>0</v>
      </c>
    </row>
    <row r="125" spans="4:4" ht="15.75" thickBot="1" x14ac:dyDescent="0.3">
      <c r="D125" s="171">
        <f t="shared" si="2"/>
        <v>0</v>
      </c>
    </row>
    <row r="126" spans="4:4" ht="15.75" thickBot="1" x14ac:dyDescent="0.3">
      <c r="D126" s="171">
        <f t="shared" si="2"/>
        <v>0</v>
      </c>
    </row>
    <row r="127" spans="4:4" ht="15.75" thickBot="1" x14ac:dyDescent="0.3">
      <c r="D127" s="171">
        <f t="shared" si="2"/>
        <v>0</v>
      </c>
    </row>
    <row r="128" spans="4:4" ht="15.75" thickBot="1" x14ac:dyDescent="0.3">
      <c r="D128" s="171">
        <f t="shared" si="2"/>
        <v>0</v>
      </c>
    </row>
    <row r="129" spans="4:4" ht="15.75" thickBot="1" x14ac:dyDescent="0.3">
      <c r="D129" s="171">
        <f t="shared" si="2"/>
        <v>0</v>
      </c>
    </row>
    <row r="130" spans="4:4" ht="15.75" thickBot="1" x14ac:dyDescent="0.3">
      <c r="D130" s="171">
        <f t="shared" si="2"/>
        <v>0</v>
      </c>
    </row>
    <row r="131" spans="4:4" ht="15.75" thickBot="1" x14ac:dyDescent="0.3">
      <c r="D131" s="171">
        <f t="shared" si="2"/>
        <v>0</v>
      </c>
    </row>
    <row r="132" spans="4:4" ht="15.75" thickBot="1" x14ac:dyDescent="0.3">
      <c r="D132" s="171">
        <f t="shared" si="2"/>
        <v>0</v>
      </c>
    </row>
    <row r="133" spans="4:4" ht="15.75" thickBot="1" x14ac:dyDescent="0.3">
      <c r="D133" s="171">
        <f t="shared" si="2"/>
        <v>0</v>
      </c>
    </row>
    <row r="134" spans="4:4" ht="15.75" thickBot="1" x14ac:dyDescent="0.3">
      <c r="D134" s="171">
        <f t="shared" si="2"/>
        <v>0</v>
      </c>
    </row>
    <row r="135" spans="4:4" ht="15.75" thickBot="1" x14ac:dyDescent="0.3">
      <c r="D135" s="171">
        <f t="shared" si="2"/>
        <v>0</v>
      </c>
    </row>
    <row r="136" spans="4:4" ht="15.75" thickBot="1" x14ac:dyDescent="0.3">
      <c r="D136" s="171">
        <f t="shared" si="2"/>
        <v>0</v>
      </c>
    </row>
    <row r="137" spans="4:4" ht="15.75" thickBot="1" x14ac:dyDescent="0.3">
      <c r="D137" s="171">
        <f t="shared" si="2"/>
        <v>0</v>
      </c>
    </row>
    <row r="138" spans="4:4" ht="15.75" thickBot="1" x14ac:dyDescent="0.3">
      <c r="D138" s="171">
        <f t="shared" si="2"/>
        <v>0</v>
      </c>
    </row>
    <row r="139" spans="4:4" ht="15.75" thickBot="1" x14ac:dyDescent="0.3">
      <c r="D139" s="171">
        <f t="shared" si="2"/>
        <v>0</v>
      </c>
    </row>
    <row r="140" spans="4:4" ht="15.75" thickBot="1" x14ac:dyDescent="0.3">
      <c r="D140" s="171">
        <f t="shared" si="2"/>
        <v>0</v>
      </c>
    </row>
    <row r="141" spans="4:4" ht="15.75" thickBot="1" x14ac:dyDescent="0.3">
      <c r="D141" s="171">
        <f t="shared" si="2"/>
        <v>0</v>
      </c>
    </row>
    <row r="142" spans="4:4" ht="15.75" thickBot="1" x14ac:dyDescent="0.3">
      <c r="D142" s="171">
        <f t="shared" si="2"/>
        <v>0</v>
      </c>
    </row>
    <row r="143" spans="4:4" ht="15.75" thickBot="1" x14ac:dyDescent="0.3">
      <c r="D143" s="171">
        <f t="shared" si="2"/>
        <v>0</v>
      </c>
    </row>
    <row r="144" spans="4:4" ht="15.75" thickBot="1" x14ac:dyDescent="0.3">
      <c r="D144" s="171">
        <f t="shared" si="2"/>
        <v>0</v>
      </c>
    </row>
    <row r="145" spans="4:4" ht="15.75" thickBot="1" x14ac:dyDescent="0.3">
      <c r="D145" s="171">
        <f t="shared" si="2"/>
        <v>0</v>
      </c>
    </row>
    <row r="146" spans="4:4" ht="15.75" thickBot="1" x14ac:dyDescent="0.3">
      <c r="D146" s="171">
        <f t="shared" si="2"/>
        <v>0</v>
      </c>
    </row>
    <row r="147" spans="4:4" ht="15.75" thickBot="1" x14ac:dyDescent="0.3">
      <c r="D147" s="171">
        <f t="shared" si="2"/>
        <v>0</v>
      </c>
    </row>
    <row r="148" spans="4:4" ht="15.75" thickBot="1" x14ac:dyDescent="0.3">
      <c r="D148" s="167">
        <f t="shared" si="2"/>
        <v>0</v>
      </c>
    </row>
    <row r="149" spans="4:4" ht="15.75" thickBot="1" x14ac:dyDescent="0.3">
      <c r="D149" s="167">
        <f t="shared" si="2"/>
        <v>0</v>
      </c>
    </row>
    <row r="150" spans="4:4" ht="15.75" thickBot="1" x14ac:dyDescent="0.3">
      <c r="D150" s="167">
        <f t="shared" si="2"/>
        <v>0</v>
      </c>
    </row>
    <row r="151" spans="4:4" ht="15.75" thickBot="1" x14ac:dyDescent="0.3">
      <c r="D151" s="167">
        <f t="shared" si="2"/>
        <v>0</v>
      </c>
    </row>
    <row r="152" spans="4:4" ht="15.75" thickBot="1" x14ac:dyDescent="0.3">
      <c r="D152" s="167">
        <f t="shared" si="2"/>
        <v>0</v>
      </c>
    </row>
    <row r="153" spans="4:4" ht="15.75" thickBot="1" x14ac:dyDescent="0.3">
      <c r="D153" s="167">
        <f t="shared" si="2"/>
        <v>0</v>
      </c>
    </row>
    <row r="154" spans="4:4" ht="15.75" thickBot="1" x14ac:dyDescent="0.3">
      <c r="D154" s="167">
        <f t="shared" si="2"/>
        <v>0</v>
      </c>
    </row>
    <row r="155" spans="4:4" ht="15.75" thickBot="1" x14ac:dyDescent="0.3">
      <c r="D155" s="167">
        <f t="shared" si="2"/>
        <v>0</v>
      </c>
    </row>
    <row r="156" spans="4:4" ht="15.75" thickBot="1" x14ac:dyDescent="0.3">
      <c r="D156" s="167">
        <f t="shared" si="2"/>
        <v>0</v>
      </c>
    </row>
  </sheetData>
  <mergeCells count="17">
    <mergeCell ref="A1:E1"/>
    <mergeCell ref="A2:A3"/>
    <mergeCell ref="B2:B3"/>
    <mergeCell ref="C2:C3"/>
    <mergeCell ref="D2:D3"/>
    <mergeCell ref="E95:E102"/>
    <mergeCell ref="E103:E105"/>
    <mergeCell ref="E13:E22"/>
    <mergeCell ref="E62:E68"/>
    <mergeCell ref="E4:E12"/>
    <mergeCell ref="E44:E48"/>
    <mergeCell ref="E84:E94"/>
    <mergeCell ref="E69:E75"/>
    <mergeCell ref="E49:E61"/>
    <mergeCell ref="E29:E43"/>
    <mergeCell ref="E23:E28"/>
    <mergeCell ref="E76:E8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opLeftCell="A97" workbookViewId="0">
      <selection activeCell="G30" sqref="G30"/>
    </sheetView>
  </sheetViews>
  <sheetFormatPr baseColWidth="10" defaultRowHeight="15" x14ac:dyDescent="0.25"/>
  <cols>
    <col min="1" max="1" width="19.42578125" bestFit="1" customWidth="1"/>
    <col min="5" max="5" width="10.85546875" bestFit="1" customWidth="1"/>
  </cols>
  <sheetData>
    <row r="1" spans="1:8" x14ac:dyDescent="0.25">
      <c r="A1" s="274" t="s">
        <v>126</v>
      </c>
      <c r="B1" s="274"/>
      <c r="C1" s="274"/>
      <c r="D1" s="274"/>
      <c r="E1" s="274"/>
    </row>
    <row r="2" spans="1:8" ht="15.75" thickBot="1" x14ac:dyDescent="0.3">
      <c r="A2" s="173"/>
      <c r="B2" s="173"/>
      <c r="C2" s="173"/>
      <c r="D2" s="173"/>
      <c r="E2" s="173"/>
    </row>
    <row r="3" spans="1:8" x14ac:dyDescent="0.25">
      <c r="A3" s="275" t="s">
        <v>8</v>
      </c>
      <c r="B3" s="222" t="s">
        <v>9</v>
      </c>
      <c r="C3" s="222" t="s">
        <v>10</v>
      </c>
      <c r="D3" s="277" t="s">
        <v>62</v>
      </c>
      <c r="E3" s="104"/>
    </row>
    <row r="4" spans="1:8" ht="15.75" thickBot="1" x14ac:dyDescent="0.3">
      <c r="A4" s="282"/>
      <c r="B4" s="237"/>
      <c r="C4" s="237"/>
      <c r="D4" s="283"/>
      <c r="E4" s="105"/>
    </row>
    <row r="5" spans="1:8" ht="15.75" thickBot="1" x14ac:dyDescent="0.3">
      <c r="A5" s="176" t="s">
        <v>127</v>
      </c>
      <c r="B5" s="177">
        <v>0</v>
      </c>
      <c r="C5" s="177">
        <v>416</v>
      </c>
      <c r="D5" s="178">
        <f>0-C5</f>
        <v>-416</v>
      </c>
      <c r="E5" s="179" t="s">
        <v>128</v>
      </c>
      <c r="F5" s="94">
        <f>D5</f>
        <v>-416</v>
      </c>
      <c r="G5" s="152"/>
      <c r="H5" t="s">
        <v>113</v>
      </c>
    </row>
    <row r="6" spans="1:8" x14ac:dyDescent="0.25">
      <c r="A6" s="84" t="s">
        <v>114</v>
      </c>
      <c r="B6" s="85">
        <v>525</v>
      </c>
      <c r="C6" s="85">
        <v>0</v>
      </c>
      <c r="D6" s="154">
        <f>B6-C6</f>
        <v>525</v>
      </c>
      <c r="E6" s="279" t="s">
        <v>0</v>
      </c>
    </row>
    <row r="7" spans="1:8" x14ac:dyDescent="0.25">
      <c r="A7" s="58">
        <v>74240</v>
      </c>
      <c r="B7" s="50">
        <v>3</v>
      </c>
      <c r="C7" s="50">
        <v>33</v>
      </c>
      <c r="D7" s="155">
        <f>C7-B7</f>
        <v>30</v>
      </c>
      <c r="E7" s="280"/>
    </row>
    <row r="8" spans="1:8" x14ac:dyDescent="0.25">
      <c r="A8" s="58">
        <v>68202</v>
      </c>
      <c r="B8" s="50">
        <v>28</v>
      </c>
      <c r="C8" s="50">
        <v>0</v>
      </c>
      <c r="D8" s="155">
        <f t="shared" ref="D8:D71" si="0">C8-B8</f>
        <v>-28</v>
      </c>
      <c r="E8" s="280"/>
    </row>
    <row r="9" spans="1:8" x14ac:dyDescent="0.25">
      <c r="A9" s="58">
        <v>70642</v>
      </c>
      <c r="B9" s="50">
        <v>33</v>
      </c>
      <c r="C9" s="50">
        <v>0</v>
      </c>
      <c r="D9" s="155">
        <f t="shared" si="0"/>
        <v>-33</v>
      </c>
      <c r="E9" s="280"/>
    </row>
    <row r="10" spans="1:8" x14ac:dyDescent="0.25">
      <c r="A10" s="58">
        <v>70643</v>
      </c>
      <c r="B10" s="50">
        <v>16</v>
      </c>
      <c r="C10" s="50">
        <v>0</v>
      </c>
      <c r="D10" s="155">
        <f t="shared" si="0"/>
        <v>-16</v>
      </c>
      <c r="E10" s="280"/>
    </row>
    <row r="11" spans="1:8" x14ac:dyDescent="0.25">
      <c r="A11" s="58">
        <v>70645</v>
      </c>
      <c r="B11" s="50">
        <v>30</v>
      </c>
      <c r="C11" s="50">
        <v>0</v>
      </c>
      <c r="D11" s="155">
        <f t="shared" si="0"/>
        <v>-30</v>
      </c>
      <c r="E11" s="280"/>
    </row>
    <row r="12" spans="1:8" x14ac:dyDescent="0.25">
      <c r="A12" s="58">
        <v>70759</v>
      </c>
      <c r="B12" s="50">
        <v>29</v>
      </c>
      <c r="C12" s="50">
        <v>0</v>
      </c>
      <c r="D12" s="155">
        <f t="shared" si="0"/>
        <v>-29</v>
      </c>
      <c r="E12" s="280"/>
    </row>
    <row r="13" spans="1:8" x14ac:dyDescent="0.25">
      <c r="A13" s="58">
        <v>74711</v>
      </c>
      <c r="B13" s="50">
        <v>28</v>
      </c>
      <c r="C13" s="50">
        <v>19</v>
      </c>
      <c r="D13" s="155">
        <f t="shared" si="0"/>
        <v>-9</v>
      </c>
      <c r="E13" s="280"/>
    </row>
    <row r="14" spans="1:8" x14ac:dyDescent="0.25">
      <c r="A14" s="58">
        <v>70757</v>
      </c>
      <c r="B14" s="50">
        <v>27</v>
      </c>
      <c r="C14" s="50">
        <v>10</v>
      </c>
      <c r="D14" s="155">
        <f t="shared" si="0"/>
        <v>-17</v>
      </c>
      <c r="E14" s="280"/>
    </row>
    <row r="15" spans="1:8" x14ac:dyDescent="0.25">
      <c r="A15" s="58">
        <v>70767</v>
      </c>
      <c r="B15" s="50">
        <v>28</v>
      </c>
      <c r="C15" s="50">
        <v>0</v>
      </c>
      <c r="D15" s="155">
        <f t="shared" si="0"/>
        <v>-28</v>
      </c>
      <c r="E15" s="280"/>
    </row>
    <row r="16" spans="1:8" ht="15.75" thickBot="1" x14ac:dyDescent="0.3">
      <c r="A16" s="60">
        <v>73017</v>
      </c>
      <c r="B16" s="61">
        <v>28</v>
      </c>
      <c r="C16" s="61">
        <v>0</v>
      </c>
      <c r="D16" s="165">
        <f t="shared" si="0"/>
        <v>-28</v>
      </c>
      <c r="E16" s="281"/>
      <c r="F16" s="94">
        <f>D16+D15+D14+D13+D12+D11+D10+D9+D8+D7+D6</f>
        <v>337</v>
      </c>
    </row>
    <row r="17" spans="1:6" x14ac:dyDescent="0.25">
      <c r="A17" s="84">
        <v>75752</v>
      </c>
      <c r="B17" s="85">
        <v>9</v>
      </c>
      <c r="C17" s="85">
        <v>0</v>
      </c>
      <c r="D17" s="154">
        <f t="shared" si="0"/>
        <v>-9</v>
      </c>
      <c r="E17" s="267" t="s">
        <v>81</v>
      </c>
      <c r="F17" s="94"/>
    </row>
    <row r="18" spans="1:6" x14ac:dyDescent="0.25">
      <c r="A18" s="58">
        <v>73023</v>
      </c>
      <c r="B18" s="50">
        <v>29</v>
      </c>
      <c r="C18" s="50">
        <v>12</v>
      </c>
      <c r="D18" s="155">
        <f t="shared" si="0"/>
        <v>-17</v>
      </c>
      <c r="E18" s="268"/>
    </row>
    <row r="19" spans="1:6" x14ac:dyDescent="0.25">
      <c r="A19" s="58">
        <v>73202</v>
      </c>
      <c r="B19" s="50">
        <v>24</v>
      </c>
      <c r="C19" s="50">
        <v>0</v>
      </c>
      <c r="D19" s="155">
        <f t="shared" si="0"/>
        <v>-24</v>
      </c>
      <c r="E19" s="268"/>
    </row>
    <row r="20" spans="1:6" x14ac:dyDescent="0.25">
      <c r="A20" s="58">
        <v>74250</v>
      </c>
      <c r="B20" s="50">
        <v>29</v>
      </c>
      <c r="C20" s="50">
        <v>0</v>
      </c>
      <c r="D20" s="155">
        <f t="shared" si="0"/>
        <v>-29</v>
      </c>
      <c r="E20" s="268"/>
    </row>
    <row r="21" spans="1:6" x14ac:dyDescent="0.25">
      <c r="A21" s="58">
        <v>74722</v>
      </c>
      <c r="B21" s="50">
        <v>31</v>
      </c>
      <c r="C21" s="50">
        <v>31</v>
      </c>
      <c r="D21" s="155">
        <f t="shared" si="0"/>
        <v>0</v>
      </c>
      <c r="E21" s="268"/>
    </row>
    <row r="22" spans="1:6" x14ac:dyDescent="0.25">
      <c r="A22" s="58">
        <v>74212</v>
      </c>
      <c r="B22" s="50">
        <v>32</v>
      </c>
      <c r="C22" s="50">
        <v>0</v>
      </c>
      <c r="D22" s="155">
        <f t="shared" si="0"/>
        <v>-32</v>
      </c>
      <c r="E22" s="268"/>
    </row>
    <row r="23" spans="1:6" x14ac:dyDescent="0.25">
      <c r="A23" s="58">
        <v>76651</v>
      </c>
      <c r="B23" s="50">
        <v>13</v>
      </c>
      <c r="C23" s="50">
        <v>0</v>
      </c>
      <c r="D23" s="155">
        <f t="shared" si="0"/>
        <v>-13</v>
      </c>
      <c r="E23" s="268"/>
    </row>
    <row r="24" spans="1:6" x14ac:dyDescent="0.25">
      <c r="A24" s="58">
        <v>75922</v>
      </c>
      <c r="B24" s="50">
        <v>28</v>
      </c>
      <c r="C24" s="50">
        <v>14</v>
      </c>
      <c r="D24" s="155">
        <f t="shared" si="0"/>
        <v>-14</v>
      </c>
      <c r="E24" s="268"/>
    </row>
    <row r="25" spans="1:6" x14ac:dyDescent="0.25">
      <c r="A25" s="58">
        <v>74720</v>
      </c>
      <c r="B25" s="50">
        <v>29</v>
      </c>
      <c r="C25" s="50">
        <v>0</v>
      </c>
      <c r="D25" s="155">
        <f t="shared" si="0"/>
        <v>-29</v>
      </c>
      <c r="E25" s="268"/>
    </row>
    <row r="26" spans="1:6" x14ac:dyDescent="0.25">
      <c r="A26" s="58">
        <v>74239</v>
      </c>
      <c r="B26" s="50">
        <v>33</v>
      </c>
      <c r="C26" s="50">
        <v>0</v>
      </c>
      <c r="D26" s="155">
        <f t="shared" si="0"/>
        <v>-33</v>
      </c>
      <c r="E26" s="268"/>
    </row>
    <row r="27" spans="1:6" x14ac:dyDescent="0.25">
      <c r="A27" s="58">
        <v>75463</v>
      </c>
      <c r="B27" s="50">
        <v>33</v>
      </c>
      <c r="C27" s="50">
        <v>0</v>
      </c>
      <c r="D27" s="155">
        <f t="shared" si="0"/>
        <v>-33</v>
      </c>
      <c r="E27" s="268"/>
    </row>
    <row r="28" spans="1:6" x14ac:dyDescent="0.25">
      <c r="A28" s="58">
        <v>76249</v>
      </c>
      <c r="B28" s="50">
        <v>29</v>
      </c>
      <c r="C28" s="50">
        <v>0</v>
      </c>
      <c r="D28" s="155">
        <f t="shared" si="0"/>
        <v>-29</v>
      </c>
      <c r="E28" s="268"/>
    </row>
    <row r="29" spans="1:6" ht="15.75" thickBot="1" x14ac:dyDescent="0.3">
      <c r="A29" s="60">
        <v>75928</v>
      </c>
      <c r="B29" s="61">
        <v>19</v>
      </c>
      <c r="C29" s="61">
        <v>11</v>
      </c>
      <c r="D29" s="165">
        <f t="shared" si="0"/>
        <v>-8</v>
      </c>
      <c r="E29" s="273"/>
      <c r="F29" s="94">
        <f>D29+D28+D27+D26+D25+D24+D23+D22+D21+D20+D19+D18+D17</f>
        <v>-270</v>
      </c>
    </row>
    <row r="30" spans="1:6" ht="15.75" thickBot="1" x14ac:dyDescent="0.3">
      <c r="A30" s="84">
        <v>76861</v>
      </c>
      <c r="B30" s="85">
        <v>33</v>
      </c>
      <c r="C30" s="85">
        <v>19</v>
      </c>
      <c r="D30" s="154">
        <f t="shared" si="0"/>
        <v>-14</v>
      </c>
      <c r="E30" s="267" t="s">
        <v>2</v>
      </c>
      <c r="F30" s="94"/>
    </row>
    <row r="31" spans="1:6" ht="15.75" thickBot="1" x14ac:dyDescent="0.3">
      <c r="A31" s="58">
        <v>75961</v>
      </c>
      <c r="B31" s="50">
        <v>33</v>
      </c>
      <c r="C31" s="50">
        <v>0</v>
      </c>
      <c r="D31" s="154">
        <f t="shared" si="0"/>
        <v>-33</v>
      </c>
      <c r="E31" s="268"/>
    </row>
    <row r="32" spans="1:6" ht="15.75" thickBot="1" x14ac:dyDescent="0.3">
      <c r="A32" s="58">
        <v>76114</v>
      </c>
      <c r="B32" s="50">
        <v>26</v>
      </c>
      <c r="C32" s="50">
        <v>0</v>
      </c>
      <c r="D32" s="154">
        <f t="shared" si="0"/>
        <v>-26</v>
      </c>
      <c r="E32" s="268"/>
    </row>
    <row r="33" spans="1:6" ht="15.75" thickBot="1" x14ac:dyDescent="0.3">
      <c r="A33" s="58">
        <v>76559</v>
      </c>
      <c r="B33" s="50">
        <v>28</v>
      </c>
      <c r="C33" s="50">
        <v>0</v>
      </c>
      <c r="D33" s="154">
        <f t="shared" si="0"/>
        <v>-28</v>
      </c>
      <c r="E33" s="268"/>
    </row>
    <row r="34" spans="1:6" ht="15.75" thickBot="1" x14ac:dyDescent="0.3">
      <c r="A34" s="58">
        <v>75185</v>
      </c>
      <c r="B34" s="50">
        <v>1</v>
      </c>
      <c r="C34" s="50">
        <v>0</v>
      </c>
      <c r="D34" s="154">
        <f t="shared" si="0"/>
        <v>-1</v>
      </c>
      <c r="E34" s="268"/>
    </row>
    <row r="35" spans="1:6" ht="15.75" thickBot="1" x14ac:dyDescent="0.3">
      <c r="A35" s="58">
        <v>75186</v>
      </c>
      <c r="B35" s="50">
        <v>1</v>
      </c>
      <c r="C35" s="50">
        <v>0</v>
      </c>
      <c r="D35" s="154">
        <f t="shared" si="0"/>
        <v>-1</v>
      </c>
      <c r="E35" s="268"/>
    </row>
    <row r="36" spans="1:6" ht="15.75" thickBot="1" x14ac:dyDescent="0.3">
      <c r="A36" s="58">
        <v>75186</v>
      </c>
      <c r="B36" s="50">
        <v>4</v>
      </c>
      <c r="C36" s="50">
        <v>0</v>
      </c>
      <c r="D36" s="154">
        <f t="shared" si="0"/>
        <v>-4</v>
      </c>
      <c r="E36" s="268"/>
    </row>
    <row r="37" spans="1:6" ht="15.75" thickBot="1" x14ac:dyDescent="0.3">
      <c r="A37" s="58">
        <v>75464</v>
      </c>
      <c r="B37" s="50">
        <v>30</v>
      </c>
      <c r="C37" s="50">
        <v>0</v>
      </c>
      <c r="D37" s="154">
        <f t="shared" si="0"/>
        <v>-30</v>
      </c>
      <c r="E37" s="268"/>
    </row>
    <row r="38" spans="1:6" ht="15.75" thickBot="1" x14ac:dyDescent="0.3">
      <c r="A38" s="58">
        <v>76832</v>
      </c>
      <c r="B38" s="50">
        <v>28</v>
      </c>
      <c r="C38" s="50">
        <v>0</v>
      </c>
      <c r="D38" s="154">
        <f t="shared" si="0"/>
        <v>-28</v>
      </c>
      <c r="E38" s="268"/>
    </row>
    <row r="39" spans="1:6" ht="15.75" thickBot="1" x14ac:dyDescent="0.3">
      <c r="A39" s="58">
        <v>76094</v>
      </c>
      <c r="B39" s="50">
        <v>31</v>
      </c>
      <c r="C39" s="50">
        <v>0</v>
      </c>
      <c r="D39" s="154">
        <f t="shared" si="0"/>
        <v>-31</v>
      </c>
      <c r="E39" s="268"/>
    </row>
    <row r="40" spans="1:6" ht="15.75" thickBot="1" x14ac:dyDescent="0.3">
      <c r="A40" s="58">
        <v>76102</v>
      </c>
      <c r="B40" s="50">
        <v>27</v>
      </c>
      <c r="C40" s="50">
        <v>21</v>
      </c>
      <c r="D40" s="154">
        <f t="shared" si="0"/>
        <v>-6</v>
      </c>
      <c r="E40" s="268"/>
    </row>
    <row r="41" spans="1:6" ht="15.75" thickBot="1" x14ac:dyDescent="0.3">
      <c r="A41" s="58">
        <v>76124</v>
      </c>
      <c r="B41" s="50">
        <v>33</v>
      </c>
      <c r="C41" s="50">
        <v>5</v>
      </c>
      <c r="D41" s="154">
        <f t="shared" si="0"/>
        <v>-28</v>
      </c>
      <c r="E41" s="268"/>
    </row>
    <row r="42" spans="1:6" ht="15.75" thickBot="1" x14ac:dyDescent="0.3">
      <c r="A42" s="58">
        <v>78021</v>
      </c>
      <c r="B42" s="50">
        <v>30</v>
      </c>
      <c r="C42" s="50">
        <v>0</v>
      </c>
      <c r="D42" s="154">
        <f t="shared" si="0"/>
        <v>-30</v>
      </c>
      <c r="E42" s="268"/>
    </row>
    <row r="43" spans="1:6" ht="15.75" thickBot="1" x14ac:dyDescent="0.3">
      <c r="A43" s="58">
        <v>75966</v>
      </c>
      <c r="B43" s="50">
        <v>30</v>
      </c>
      <c r="C43" s="50">
        <v>33</v>
      </c>
      <c r="D43" s="154">
        <f t="shared" si="0"/>
        <v>3</v>
      </c>
      <c r="E43" s="268"/>
    </row>
    <row r="44" spans="1:6" ht="15.75" thickBot="1" x14ac:dyDescent="0.3">
      <c r="A44" s="58">
        <v>77266</v>
      </c>
      <c r="B44" s="50">
        <v>32</v>
      </c>
      <c r="C44" s="50">
        <v>0</v>
      </c>
      <c r="D44" s="154">
        <f t="shared" si="0"/>
        <v>-32</v>
      </c>
      <c r="E44" s="268"/>
    </row>
    <row r="45" spans="1:6" ht="15.75" thickBot="1" x14ac:dyDescent="0.3">
      <c r="A45" s="58">
        <v>76122</v>
      </c>
      <c r="B45" s="50">
        <v>33</v>
      </c>
      <c r="C45" s="50">
        <v>0</v>
      </c>
      <c r="D45" s="154">
        <f t="shared" si="0"/>
        <v>-33</v>
      </c>
      <c r="E45" s="268"/>
    </row>
    <row r="46" spans="1:6" ht="15.75" thickBot="1" x14ac:dyDescent="0.3">
      <c r="A46" s="60">
        <v>78024</v>
      </c>
      <c r="B46" s="61">
        <v>29</v>
      </c>
      <c r="C46" s="61">
        <v>0</v>
      </c>
      <c r="D46" s="154">
        <f t="shared" si="0"/>
        <v>-29</v>
      </c>
      <c r="E46" s="273"/>
      <c r="F46" s="94">
        <f>D46+D45+D44+D43+D42+D41+D40+D39+D38+D37+D36+D35+D34+D33+D32+D31+D30</f>
        <v>-351</v>
      </c>
    </row>
    <row r="47" spans="1:6" ht="15.75" thickBot="1" x14ac:dyDescent="0.3">
      <c r="A47" s="84">
        <v>78266</v>
      </c>
      <c r="B47" s="85">
        <v>30</v>
      </c>
      <c r="C47" s="154">
        <v>0</v>
      </c>
      <c r="D47" s="180">
        <f t="shared" si="0"/>
        <v>-30</v>
      </c>
      <c r="E47" s="267" t="s">
        <v>3</v>
      </c>
    </row>
    <row r="48" spans="1:6" ht="15.75" thickBot="1" x14ac:dyDescent="0.3">
      <c r="A48" s="50">
        <v>77525</v>
      </c>
      <c r="B48" s="50">
        <v>26</v>
      </c>
      <c r="C48" s="50">
        <v>0</v>
      </c>
      <c r="D48" s="180">
        <f t="shared" si="0"/>
        <v>-26</v>
      </c>
      <c r="E48" s="268"/>
    </row>
    <row r="49" spans="1:6" ht="15.75" thickBot="1" x14ac:dyDescent="0.3">
      <c r="A49" s="50">
        <v>78691</v>
      </c>
      <c r="B49" s="50">
        <v>25</v>
      </c>
      <c r="C49" s="50">
        <v>0</v>
      </c>
      <c r="D49" s="180">
        <f t="shared" si="0"/>
        <v>-25</v>
      </c>
      <c r="E49" s="268"/>
    </row>
    <row r="50" spans="1:6" ht="15.75" thickBot="1" x14ac:dyDescent="0.3">
      <c r="A50" s="182" t="s">
        <v>114</v>
      </c>
      <c r="B50" s="50">
        <v>0</v>
      </c>
      <c r="C50" s="50">
        <v>208</v>
      </c>
      <c r="D50" s="180">
        <f t="shared" si="0"/>
        <v>208</v>
      </c>
      <c r="E50" s="268"/>
    </row>
    <row r="51" spans="1:6" ht="15.75" thickBot="1" x14ac:dyDescent="0.3">
      <c r="A51" s="50">
        <v>78690</v>
      </c>
      <c r="B51" s="50">
        <v>28</v>
      </c>
      <c r="C51" s="50">
        <v>0</v>
      </c>
      <c r="D51" s="180">
        <f t="shared" si="0"/>
        <v>-28</v>
      </c>
      <c r="E51" s="268"/>
    </row>
    <row r="52" spans="1:6" ht="15.75" thickBot="1" x14ac:dyDescent="0.3">
      <c r="A52" s="50">
        <v>76123</v>
      </c>
      <c r="B52" s="50">
        <v>33</v>
      </c>
      <c r="C52" s="50">
        <v>32</v>
      </c>
      <c r="D52" s="180">
        <f t="shared" si="0"/>
        <v>-1</v>
      </c>
      <c r="E52" s="268"/>
    </row>
    <row r="53" spans="1:6" ht="15.75" thickBot="1" x14ac:dyDescent="0.3">
      <c r="A53" s="50">
        <v>79199</v>
      </c>
      <c r="B53" s="50">
        <v>27</v>
      </c>
      <c r="C53" s="50">
        <v>0</v>
      </c>
      <c r="D53" s="180">
        <f t="shared" si="0"/>
        <v>-27</v>
      </c>
      <c r="E53" s="268"/>
    </row>
    <row r="54" spans="1:6" ht="15.75" thickBot="1" x14ac:dyDescent="0.3">
      <c r="A54" s="50">
        <v>79154</v>
      </c>
      <c r="B54" s="50">
        <v>32</v>
      </c>
      <c r="C54" s="50">
        <v>17</v>
      </c>
      <c r="D54" s="180">
        <f t="shared" si="0"/>
        <v>-15</v>
      </c>
      <c r="E54" s="268"/>
    </row>
    <row r="55" spans="1:6" ht="15.75" thickBot="1" x14ac:dyDescent="0.3">
      <c r="A55" s="50">
        <v>76116</v>
      </c>
      <c r="B55" s="50">
        <v>25</v>
      </c>
      <c r="C55" s="50">
        <v>0</v>
      </c>
      <c r="D55" s="180">
        <f t="shared" si="0"/>
        <v>-25</v>
      </c>
      <c r="E55" s="268"/>
    </row>
    <row r="56" spans="1:6" ht="15.75" thickBot="1" x14ac:dyDescent="0.3">
      <c r="A56" s="119">
        <v>79633</v>
      </c>
      <c r="B56" s="106">
        <v>29</v>
      </c>
      <c r="C56" s="183">
        <v>0</v>
      </c>
      <c r="D56" s="181">
        <f t="shared" si="0"/>
        <v>-29</v>
      </c>
      <c r="E56" s="273"/>
      <c r="F56" s="94">
        <f>D56+D55+D54+D53+D52+D51+D50+D49+D48+D47</f>
        <v>2</v>
      </c>
    </row>
    <row r="57" spans="1:6" ht="15.75" thickBot="1" x14ac:dyDescent="0.3">
      <c r="A57" s="84">
        <v>76557</v>
      </c>
      <c r="B57" s="85">
        <v>28</v>
      </c>
      <c r="C57" s="154">
        <v>0</v>
      </c>
      <c r="D57" s="184">
        <f t="shared" si="0"/>
        <v>-28</v>
      </c>
      <c r="E57" s="267" t="s">
        <v>4</v>
      </c>
      <c r="F57" s="94"/>
    </row>
    <row r="58" spans="1:6" ht="15.75" thickBot="1" x14ac:dyDescent="0.3">
      <c r="A58" s="58">
        <v>83340</v>
      </c>
      <c r="B58" s="50">
        <v>30</v>
      </c>
      <c r="C58" s="155">
        <v>0</v>
      </c>
      <c r="D58" s="180">
        <f t="shared" si="0"/>
        <v>-30</v>
      </c>
      <c r="E58" s="268"/>
    </row>
    <row r="59" spans="1:6" ht="15.75" thickBot="1" x14ac:dyDescent="0.3">
      <c r="A59" s="58">
        <v>78025</v>
      </c>
      <c r="B59" s="50">
        <v>33</v>
      </c>
      <c r="C59" s="155">
        <v>0</v>
      </c>
      <c r="D59" s="180">
        <f t="shared" si="0"/>
        <v>-33</v>
      </c>
      <c r="E59" s="268"/>
    </row>
    <row r="60" spans="1:6" ht="15.75" thickBot="1" x14ac:dyDescent="0.3">
      <c r="A60" s="58">
        <v>77983</v>
      </c>
      <c r="B60" s="50">
        <v>28</v>
      </c>
      <c r="C60" s="155">
        <v>24</v>
      </c>
      <c r="D60" s="180">
        <f t="shared" si="0"/>
        <v>-4</v>
      </c>
      <c r="E60" s="268"/>
    </row>
    <row r="61" spans="1:6" ht="15.75" thickBot="1" x14ac:dyDescent="0.3">
      <c r="A61" s="58">
        <v>81384</v>
      </c>
      <c r="B61" s="50">
        <v>30</v>
      </c>
      <c r="C61" s="155">
        <v>10</v>
      </c>
      <c r="D61" s="180">
        <f t="shared" si="0"/>
        <v>-20</v>
      </c>
      <c r="E61" s="268"/>
    </row>
    <row r="62" spans="1:6" ht="15.75" thickBot="1" x14ac:dyDescent="0.3">
      <c r="A62" s="58">
        <v>78692</v>
      </c>
      <c r="B62" s="50">
        <v>29</v>
      </c>
      <c r="C62" s="155">
        <v>29</v>
      </c>
      <c r="D62" s="180">
        <f t="shared" si="0"/>
        <v>0</v>
      </c>
      <c r="E62" s="268"/>
    </row>
    <row r="63" spans="1:6" ht="15.75" thickBot="1" x14ac:dyDescent="0.3">
      <c r="A63" s="60">
        <v>79854</v>
      </c>
      <c r="B63" s="61">
        <v>30</v>
      </c>
      <c r="C63" s="165">
        <v>0</v>
      </c>
      <c r="D63" s="180">
        <f t="shared" si="0"/>
        <v>-30</v>
      </c>
      <c r="E63" s="273"/>
      <c r="F63" s="94">
        <f>D63+D62+D61+D60+D59+D58+D57</f>
        <v>-145</v>
      </c>
    </row>
    <row r="64" spans="1:6" ht="15.75" thickBot="1" x14ac:dyDescent="0.3">
      <c r="A64" s="84">
        <v>84912</v>
      </c>
      <c r="B64" s="85">
        <v>31</v>
      </c>
      <c r="C64" s="154">
        <v>0</v>
      </c>
      <c r="D64" s="180">
        <f t="shared" si="0"/>
        <v>-31</v>
      </c>
      <c r="E64" s="267" t="s">
        <v>5</v>
      </c>
      <c r="F64" s="94"/>
    </row>
    <row r="65" spans="1:6" ht="15.75" thickBot="1" x14ac:dyDescent="0.3">
      <c r="A65" s="58">
        <v>84647</v>
      </c>
      <c r="B65" s="50">
        <v>28</v>
      </c>
      <c r="C65" s="155">
        <v>0</v>
      </c>
      <c r="D65" s="180">
        <f t="shared" si="0"/>
        <v>-28</v>
      </c>
      <c r="E65" s="268"/>
    </row>
    <row r="66" spans="1:6" ht="15.75" thickBot="1" x14ac:dyDescent="0.3">
      <c r="A66" s="58">
        <v>82900</v>
      </c>
      <c r="B66" s="50">
        <v>30</v>
      </c>
      <c r="C66" s="155">
        <v>0</v>
      </c>
      <c r="D66" s="180">
        <f t="shared" si="0"/>
        <v>-30</v>
      </c>
      <c r="E66" s="268"/>
    </row>
    <row r="67" spans="1:6" ht="15.75" thickBot="1" x14ac:dyDescent="0.3">
      <c r="A67" s="58">
        <v>86436</v>
      </c>
      <c r="B67" s="50">
        <v>32</v>
      </c>
      <c r="C67" s="155">
        <v>27</v>
      </c>
      <c r="D67" s="180">
        <f t="shared" si="0"/>
        <v>-5</v>
      </c>
      <c r="E67" s="268"/>
    </row>
    <row r="68" spans="1:6" ht="15.75" thickBot="1" x14ac:dyDescent="0.3">
      <c r="A68" s="58">
        <v>82896</v>
      </c>
      <c r="B68" s="50">
        <v>31</v>
      </c>
      <c r="C68" s="155">
        <v>0</v>
      </c>
      <c r="D68" s="180">
        <f t="shared" si="0"/>
        <v>-31</v>
      </c>
      <c r="E68" s="268"/>
    </row>
    <row r="69" spans="1:6" ht="15.75" thickBot="1" x14ac:dyDescent="0.3">
      <c r="A69" s="86">
        <v>81383</v>
      </c>
      <c r="B69" s="87">
        <v>24</v>
      </c>
      <c r="C69" s="156">
        <v>0</v>
      </c>
      <c r="D69" s="180">
        <f t="shared" si="0"/>
        <v>-24</v>
      </c>
      <c r="E69" s="273"/>
      <c r="F69" s="94">
        <f>D69+D68+D67+D66+D65+D64</f>
        <v>-149</v>
      </c>
    </row>
    <row r="70" spans="1:6" ht="15.75" thickBot="1" x14ac:dyDescent="0.3">
      <c r="A70" s="116">
        <v>79979</v>
      </c>
      <c r="B70" s="117">
        <v>28</v>
      </c>
      <c r="C70" s="159">
        <v>0</v>
      </c>
      <c r="D70" s="180">
        <f t="shared" si="0"/>
        <v>-28</v>
      </c>
      <c r="E70" s="267" t="s">
        <v>6</v>
      </c>
      <c r="F70" s="94"/>
    </row>
    <row r="71" spans="1:6" ht="15.75" thickBot="1" x14ac:dyDescent="0.3">
      <c r="A71" s="58">
        <v>86870</v>
      </c>
      <c r="B71" s="50">
        <v>29</v>
      </c>
      <c r="C71" s="155">
        <v>0</v>
      </c>
      <c r="D71" s="180">
        <f t="shared" si="0"/>
        <v>-29</v>
      </c>
      <c r="E71" s="268"/>
    </row>
    <row r="72" spans="1:6" ht="15.75" thickBot="1" x14ac:dyDescent="0.3">
      <c r="A72" s="58">
        <v>87229</v>
      </c>
      <c r="B72" s="50">
        <v>28</v>
      </c>
      <c r="C72" s="155">
        <v>0</v>
      </c>
      <c r="D72" s="180">
        <f t="shared" ref="D72:D135" si="1">C72-B72</f>
        <v>-28</v>
      </c>
      <c r="E72" s="268"/>
    </row>
    <row r="73" spans="1:6" ht="15.75" thickBot="1" x14ac:dyDescent="0.3">
      <c r="A73" s="58">
        <v>88769</v>
      </c>
      <c r="B73" s="50">
        <v>33</v>
      </c>
      <c r="C73" s="155">
        <v>0</v>
      </c>
      <c r="D73" s="180">
        <f t="shared" si="1"/>
        <v>-33</v>
      </c>
      <c r="E73" s="268"/>
    </row>
    <row r="74" spans="1:6" ht="15.75" thickBot="1" x14ac:dyDescent="0.3">
      <c r="A74" s="58">
        <v>84211</v>
      </c>
      <c r="B74" s="50">
        <v>10</v>
      </c>
      <c r="C74" s="155">
        <v>0</v>
      </c>
      <c r="D74" s="180">
        <f t="shared" si="1"/>
        <v>-10</v>
      </c>
      <c r="E74" s="268"/>
    </row>
    <row r="75" spans="1:6" ht="15.75" thickBot="1" x14ac:dyDescent="0.3">
      <c r="A75" s="86">
        <v>90474</v>
      </c>
      <c r="B75" s="87">
        <v>12</v>
      </c>
      <c r="C75" s="156">
        <v>0</v>
      </c>
      <c r="D75" s="180">
        <f t="shared" si="1"/>
        <v>-12</v>
      </c>
      <c r="E75" s="273"/>
      <c r="F75" s="94">
        <f>D75+D74+D73+D72+D71+D70</f>
        <v>-140</v>
      </c>
    </row>
    <row r="76" spans="1:6" ht="15.75" thickBot="1" x14ac:dyDescent="0.3">
      <c r="A76" s="185" t="s">
        <v>132</v>
      </c>
      <c r="B76" s="117">
        <v>0</v>
      </c>
      <c r="C76" s="159">
        <v>506</v>
      </c>
      <c r="D76" s="180">
        <f t="shared" si="1"/>
        <v>506</v>
      </c>
      <c r="E76" s="267" t="s">
        <v>36</v>
      </c>
      <c r="F76" s="94"/>
    </row>
    <row r="77" spans="1:6" ht="15.75" thickBot="1" x14ac:dyDescent="0.3">
      <c r="A77" s="58">
        <v>88768</v>
      </c>
      <c r="B77" s="50">
        <v>32</v>
      </c>
      <c r="C77" s="155">
        <v>0</v>
      </c>
      <c r="D77" s="180">
        <f t="shared" si="1"/>
        <v>-32</v>
      </c>
      <c r="E77" s="268"/>
    </row>
    <row r="78" spans="1:6" ht="15.75" thickBot="1" x14ac:dyDescent="0.3">
      <c r="A78" s="58">
        <v>89954</v>
      </c>
      <c r="B78" s="50">
        <v>28</v>
      </c>
      <c r="C78" s="155">
        <v>0</v>
      </c>
      <c r="D78" s="180">
        <f t="shared" si="1"/>
        <v>-28</v>
      </c>
      <c r="E78" s="268"/>
    </row>
    <row r="79" spans="1:6" ht="15.75" thickBot="1" x14ac:dyDescent="0.3">
      <c r="A79" s="58">
        <v>89960</v>
      </c>
      <c r="B79" s="50">
        <v>27</v>
      </c>
      <c r="C79" s="155">
        <v>27</v>
      </c>
      <c r="D79" s="180">
        <f t="shared" si="1"/>
        <v>0</v>
      </c>
      <c r="E79" s="268"/>
    </row>
    <row r="80" spans="1:6" ht="15.75" thickBot="1" x14ac:dyDescent="0.3">
      <c r="A80" s="60">
        <v>90709</v>
      </c>
      <c r="B80" s="61">
        <v>30</v>
      </c>
      <c r="C80" s="165">
        <v>0</v>
      </c>
      <c r="D80" s="180">
        <f t="shared" si="1"/>
        <v>-30</v>
      </c>
      <c r="E80" s="273"/>
      <c r="F80" s="94">
        <f>D80+D79+D78+D77+D76</f>
        <v>416</v>
      </c>
    </row>
    <row r="81" spans="1:6" ht="15.75" thickBot="1" x14ac:dyDescent="0.3">
      <c r="A81" s="84">
        <v>91104</v>
      </c>
      <c r="B81" s="85">
        <v>30</v>
      </c>
      <c r="C81" s="154">
        <v>0</v>
      </c>
      <c r="D81" s="180">
        <f t="shared" si="1"/>
        <v>-30</v>
      </c>
      <c r="E81" s="267" t="s">
        <v>38</v>
      </c>
      <c r="F81" s="94"/>
    </row>
    <row r="82" spans="1:6" ht="15.75" thickBot="1" x14ac:dyDescent="0.3">
      <c r="A82" s="58">
        <v>91033</v>
      </c>
      <c r="B82" s="50">
        <v>31</v>
      </c>
      <c r="C82" s="155">
        <v>13</v>
      </c>
      <c r="D82" s="180">
        <f t="shared" si="1"/>
        <v>-18</v>
      </c>
      <c r="E82" s="268"/>
    </row>
    <row r="83" spans="1:6" ht="15.75" thickBot="1" x14ac:dyDescent="0.3">
      <c r="A83" s="58">
        <v>91087</v>
      </c>
      <c r="B83" s="50">
        <v>28</v>
      </c>
      <c r="C83" s="155">
        <v>0</v>
      </c>
      <c r="D83" s="180">
        <f t="shared" si="1"/>
        <v>-28</v>
      </c>
      <c r="E83" s="268"/>
    </row>
    <row r="84" spans="1:6" ht="15.75" thickBot="1" x14ac:dyDescent="0.3">
      <c r="A84" s="58">
        <v>91089</v>
      </c>
      <c r="B84" s="50">
        <v>30</v>
      </c>
      <c r="C84" s="155">
        <v>14</v>
      </c>
      <c r="D84" s="180">
        <f t="shared" si="1"/>
        <v>-16</v>
      </c>
      <c r="E84" s="268"/>
    </row>
    <row r="85" spans="1:6" ht="15.75" thickBot="1" x14ac:dyDescent="0.3">
      <c r="A85" s="58">
        <v>90707</v>
      </c>
      <c r="B85" s="50">
        <v>31</v>
      </c>
      <c r="C85" s="155">
        <v>56</v>
      </c>
      <c r="D85" s="180">
        <f t="shared" si="1"/>
        <v>25</v>
      </c>
      <c r="E85" s="268"/>
    </row>
    <row r="86" spans="1:6" ht="15.75" thickBot="1" x14ac:dyDescent="0.3">
      <c r="A86" s="58">
        <v>91034</v>
      </c>
      <c r="B86" s="50">
        <v>26</v>
      </c>
      <c r="C86" s="155">
        <v>0</v>
      </c>
      <c r="D86" s="180">
        <f t="shared" si="1"/>
        <v>-26</v>
      </c>
      <c r="E86" s="268"/>
    </row>
    <row r="87" spans="1:6" ht="15.75" thickBot="1" x14ac:dyDescent="0.3">
      <c r="A87" s="58">
        <v>91828</v>
      </c>
      <c r="B87" s="50">
        <v>30</v>
      </c>
      <c r="C87" s="155">
        <v>0</v>
      </c>
      <c r="D87" s="180">
        <f t="shared" si="1"/>
        <v>-30</v>
      </c>
      <c r="E87" s="268"/>
    </row>
    <row r="88" spans="1:6" ht="15.75" thickBot="1" x14ac:dyDescent="0.3">
      <c r="A88" s="58">
        <v>92023</v>
      </c>
      <c r="B88" s="50">
        <v>28</v>
      </c>
      <c r="C88" s="155">
        <v>0</v>
      </c>
      <c r="D88" s="180">
        <f t="shared" si="1"/>
        <v>-28</v>
      </c>
      <c r="E88" s="268"/>
    </row>
    <row r="89" spans="1:6" ht="15.75" thickBot="1" x14ac:dyDescent="0.3">
      <c r="A89" s="58">
        <v>89247</v>
      </c>
      <c r="B89" s="50">
        <v>24</v>
      </c>
      <c r="C89" s="155">
        <v>0</v>
      </c>
      <c r="D89" s="180">
        <f t="shared" si="1"/>
        <v>-24</v>
      </c>
      <c r="E89" s="268"/>
    </row>
    <row r="90" spans="1:6" ht="15.75" thickBot="1" x14ac:dyDescent="0.3">
      <c r="A90" s="58">
        <v>94617</v>
      </c>
      <c r="B90" s="50">
        <v>15</v>
      </c>
      <c r="C90" s="155">
        <v>0</v>
      </c>
      <c r="D90" s="180">
        <f t="shared" si="1"/>
        <v>-15</v>
      </c>
      <c r="E90" s="268"/>
    </row>
    <row r="91" spans="1:6" ht="15.75" thickBot="1" x14ac:dyDescent="0.3">
      <c r="A91" s="60">
        <v>92026</v>
      </c>
      <c r="B91" s="61">
        <v>28</v>
      </c>
      <c r="C91" s="165">
        <v>0</v>
      </c>
      <c r="D91" s="180">
        <f t="shared" si="1"/>
        <v>-28</v>
      </c>
      <c r="E91" s="273"/>
      <c r="F91" s="94">
        <f>D91+D90+D89+D88+D87+D86+D85+D84+D83+D82+D81</f>
        <v>-218</v>
      </c>
    </row>
    <row r="92" spans="1:6" ht="15.75" thickBot="1" x14ac:dyDescent="0.3">
      <c r="A92" s="84">
        <v>91088</v>
      </c>
      <c r="B92" s="85">
        <v>20</v>
      </c>
      <c r="C92" s="154">
        <v>0</v>
      </c>
      <c r="D92" s="180">
        <f t="shared" si="1"/>
        <v>-20</v>
      </c>
      <c r="E92" s="267" t="s">
        <v>44</v>
      </c>
    </row>
    <row r="93" spans="1:6" ht="15.75" thickBot="1" x14ac:dyDescent="0.3">
      <c r="A93" s="58">
        <v>93119</v>
      </c>
      <c r="B93" s="50">
        <v>21</v>
      </c>
      <c r="C93" s="155">
        <v>26</v>
      </c>
      <c r="D93" s="180">
        <f t="shared" si="1"/>
        <v>5</v>
      </c>
      <c r="E93" s="268"/>
      <c r="F93" s="94"/>
    </row>
    <row r="94" spans="1:6" ht="15.75" thickBot="1" x14ac:dyDescent="0.3">
      <c r="A94" s="58">
        <v>90708</v>
      </c>
      <c r="B94" s="50">
        <v>28</v>
      </c>
      <c r="C94" s="155">
        <v>0</v>
      </c>
      <c r="D94" s="180">
        <f t="shared" si="1"/>
        <v>-28</v>
      </c>
      <c r="E94" s="268"/>
    </row>
    <row r="95" spans="1:6" ht="15.75" thickBot="1" x14ac:dyDescent="0.3">
      <c r="A95" s="58">
        <v>94625</v>
      </c>
      <c r="B95" s="50">
        <v>27</v>
      </c>
      <c r="C95" s="155">
        <v>8</v>
      </c>
      <c r="D95" s="180">
        <f t="shared" si="1"/>
        <v>-19</v>
      </c>
      <c r="E95" s="268"/>
    </row>
    <row r="96" spans="1:6" ht="15.75" thickBot="1" x14ac:dyDescent="0.3">
      <c r="A96" s="58">
        <v>92024</v>
      </c>
      <c r="B96" s="50">
        <v>28</v>
      </c>
      <c r="C96" s="155">
        <v>0</v>
      </c>
      <c r="D96" s="180">
        <f t="shared" si="1"/>
        <v>-28</v>
      </c>
      <c r="E96" s="268"/>
    </row>
    <row r="97" spans="1:6" ht="15.75" thickBot="1" x14ac:dyDescent="0.3">
      <c r="A97" s="58">
        <v>94630</v>
      </c>
      <c r="B97" s="50">
        <v>27</v>
      </c>
      <c r="C97" s="155">
        <v>0</v>
      </c>
      <c r="D97" s="180">
        <f t="shared" si="1"/>
        <v>-27</v>
      </c>
      <c r="E97" s="268"/>
    </row>
    <row r="98" spans="1:6" ht="15.75" thickBot="1" x14ac:dyDescent="0.3">
      <c r="A98" s="58">
        <v>96223</v>
      </c>
      <c r="B98" s="50">
        <v>10</v>
      </c>
      <c r="C98" s="155">
        <v>10</v>
      </c>
      <c r="D98" s="180">
        <f t="shared" si="1"/>
        <v>0</v>
      </c>
      <c r="E98" s="268"/>
    </row>
    <row r="99" spans="1:6" ht="15.75" thickBot="1" x14ac:dyDescent="0.3">
      <c r="A99" s="58">
        <v>94973</v>
      </c>
      <c r="B99" s="50">
        <v>27</v>
      </c>
      <c r="C99" s="155">
        <v>0</v>
      </c>
      <c r="D99" s="180">
        <f t="shared" si="1"/>
        <v>-27</v>
      </c>
      <c r="E99" s="268"/>
    </row>
    <row r="100" spans="1:6" ht="15.75" thickBot="1" x14ac:dyDescent="0.3">
      <c r="A100" s="58">
        <v>93373</v>
      </c>
      <c r="B100" s="50">
        <v>0</v>
      </c>
      <c r="C100" s="155">
        <v>0</v>
      </c>
      <c r="D100" s="180">
        <f t="shared" si="1"/>
        <v>0</v>
      </c>
      <c r="E100" s="268"/>
    </row>
    <row r="101" spans="1:6" ht="15.75" thickBot="1" x14ac:dyDescent="0.3">
      <c r="A101" s="58">
        <v>91080</v>
      </c>
      <c r="B101" s="50">
        <v>25</v>
      </c>
      <c r="C101" s="155">
        <v>0</v>
      </c>
      <c r="D101" s="180">
        <f t="shared" si="1"/>
        <v>-25</v>
      </c>
      <c r="E101" s="268"/>
    </row>
    <row r="102" spans="1:6" ht="15.75" thickBot="1" x14ac:dyDescent="0.3">
      <c r="A102" s="58">
        <v>91831</v>
      </c>
      <c r="B102" s="50">
        <v>30</v>
      </c>
      <c r="C102" s="155">
        <v>0</v>
      </c>
      <c r="D102" s="180">
        <f t="shared" si="1"/>
        <v>-30</v>
      </c>
      <c r="E102" s="268"/>
    </row>
    <row r="103" spans="1:6" ht="15.75" thickBot="1" x14ac:dyDescent="0.3">
      <c r="A103" s="58">
        <v>94980</v>
      </c>
      <c r="B103" s="50">
        <v>30</v>
      </c>
      <c r="C103" s="155">
        <v>30</v>
      </c>
      <c r="D103" s="180">
        <f t="shared" si="1"/>
        <v>0</v>
      </c>
      <c r="E103" s="268"/>
    </row>
    <row r="104" spans="1:6" ht="15.75" thickBot="1" x14ac:dyDescent="0.3">
      <c r="A104" s="58">
        <v>94968</v>
      </c>
      <c r="B104" s="50">
        <v>27</v>
      </c>
      <c r="C104" s="155">
        <v>0</v>
      </c>
      <c r="D104" s="180">
        <f t="shared" si="1"/>
        <v>-27</v>
      </c>
      <c r="E104" s="268"/>
    </row>
    <row r="105" spans="1:6" ht="15.75" thickBot="1" x14ac:dyDescent="0.3">
      <c r="A105" s="58">
        <v>95293</v>
      </c>
      <c r="B105" s="50">
        <v>28</v>
      </c>
      <c r="C105" s="155">
        <v>0</v>
      </c>
      <c r="D105" s="180">
        <f t="shared" si="1"/>
        <v>-28</v>
      </c>
      <c r="E105" s="268"/>
    </row>
    <row r="106" spans="1:6" ht="15.75" thickBot="1" x14ac:dyDescent="0.3">
      <c r="A106" s="58">
        <v>94988</v>
      </c>
      <c r="B106" s="50">
        <v>33</v>
      </c>
      <c r="C106" s="155">
        <v>0</v>
      </c>
      <c r="D106" s="180">
        <f t="shared" si="1"/>
        <v>-33</v>
      </c>
      <c r="E106" s="268"/>
    </row>
    <row r="107" spans="1:6" ht="15.75" thickBot="1" x14ac:dyDescent="0.3">
      <c r="A107" s="58">
        <v>94975</v>
      </c>
      <c r="B107" s="50">
        <v>30</v>
      </c>
      <c r="C107" s="155">
        <v>0</v>
      </c>
      <c r="D107" s="180">
        <f t="shared" si="1"/>
        <v>-30</v>
      </c>
      <c r="E107" s="268"/>
    </row>
    <row r="108" spans="1:6" ht="15.75" thickBot="1" x14ac:dyDescent="0.3">
      <c r="A108" s="58">
        <v>96761</v>
      </c>
      <c r="B108" s="50">
        <v>8</v>
      </c>
      <c r="C108" s="155">
        <v>0</v>
      </c>
      <c r="D108" s="180">
        <f t="shared" si="1"/>
        <v>-8</v>
      </c>
      <c r="E108" s="268"/>
    </row>
    <row r="109" spans="1:6" ht="15.75" thickBot="1" x14ac:dyDescent="0.3">
      <c r="A109" s="58">
        <v>94979</v>
      </c>
      <c r="B109" s="50">
        <v>28</v>
      </c>
      <c r="C109" s="155">
        <v>0</v>
      </c>
      <c r="D109" s="180">
        <f t="shared" si="1"/>
        <v>-28</v>
      </c>
      <c r="E109" s="268"/>
    </row>
    <row r="110" spans="1:6" ht="15.75" thickBot="1" x14ac:dyDescent="0.3">
      <c r="A110" s="60">
        <v>96635</v>
      </c>
      <c r="B110" s="61">
        <v>30</v>
      </c>
      <c r="C110" s="165">
        <v>30</v>
      </c>
      <c r="D110" s="180">
        <f t="shared" si="1"/>
        <v>0</v>
      </c>
      <c r="E110" s="273"/>
      <c r="F110" s="94">
        <f>D110+D109+D108+D107+D106+D105+D103+D104+D102+D101+D100+D99+D98+D97+D96+D95+D94+D93+D92</f>
        <v>-353</v>
      </c>
    </row>
    <row r="111" spans="1:6" ht="15.75" thickBot="1" x14ac:dyDescent="0.3">
      <c r="A111" s="84">
        <v>97869</v>
      </c>
      <c r="B111" s="85">
        <v>7</v>
      </c>
      <c r="C111" s="154">
        <v>0</v>
      </c>
      <c r="D111" s="180">
        <f t="shared" si="1"/>
        <v>-7</v>
      </c>
      <c r="E111" s="267" t="s">
        <v>49</v>
      </c>
      <c r="F111" s="186"/>
    </row>
    <row r="112" spans="1:6" ht="15.75" thickBot="1" x14ac:dyDescent="0.3">
      <c r="A112" s="86">
        <v>96658</v>
      </c>
      <c r="B112" s="87">
        <v>0</v>
      </c>
      <c r="C112" s="156">
        <v>0</v>
      </c>
      <c r="D112" s="180">
        <f t="shared" si="1"/>
        <v>0</v>
      </c>
      <c r="E112" s="273"/>
      <c r="F112" s="94">
        <f>D111+D112</f>
        <v>-7</v>
      </c>
    </row>
    <row r="113" spans="1:6" ht="15.75" thickBot="1" x14ac:dyDescent="0.3">
      <c r="A113" s="84">
        <v>96648</v>
      </c>
      <c r="B113" s="85">
        <v>30</v>
      </c>
      <c r="C113" s="85">
        <v>0</v>
      </c>
      <c r="D113" s="180">
        <f t="shared" si="1"/>
        <v>-30</v>
      </c>
      <c r="E113" s="267" t="s">
        <v>128</v>
      </c>
      <c r="F113" s="94"/>
    </row>
    <row r="114" spans="1:6" ht="15.75" thickBot="1" x14ac:dyDescent="0.3">
      <c r="A114" s="58">
        <v>97858</v>
      </c>
      <c r="B114" s="50">
        <v>27</v>
      </c>
      <c r="C114" s="50">
        <v>0</v>
      </c>
      <c r="D114" s="180">
        <f t="shared" si="1"/>
        <v>-27</v>
      </c>
      <c r="E114" s="268"/>
    </row>
    <row r="115" spans="1:6" ht="15.75" thickBot="1" x14ac:dyDescent="0.3">
      <c r="A115" s="58">
        <v>96638</v>
      </c>
      <c r="B115" s="50">
        <v>30</v>
      </c>
      <c r="C115" s="50">
        <v>0</v>
      </c>
      <c r="D115" s="180">
        <f t="shared" si="1"/>
        <v>-30</v>
      </c>
      <c r="E115" s="268"/>
    </row>
    <row r="116" spans="1:6" ht="15.75" thickBot="1" x14ac:dyDescent="0.3">
      <c r="A116" s="58">
        <v>97859</v>
      </c>
      <c r="B116" s="50">
        <v>30</v>
      </c>
      <c r="C116" s="50">
        <v>0</v>
      </c>
      <c r="D116" s="180">
        <f t="shared" si="1"/>
        <v>-30</v>
      </c>
      <c r="E116" s="268"/>
    </row>
    <row r="117" spans="1:6" ht="15.75" thickBot="1" x14ac:dyDescent="0.3">
      <c r="A117" s="58">
        <v>97862</v>
      </c>
      <c r="B117" s="50">
        <v>32</v>
      </c>
      <c r="C117" s="50">
        <v>0</v>
      </c>
      <c r="D117" s="180">
        <f t="shared" si="1"/>
        <v>-32</v>
      </c>
      <c r="E117" s="268"/>
    </row>
    <row r="118" spans="1:6" ht="15.75" thickBot="1" x14ac:dyDescent="0.3">
      <c r="A118" s="58">
        <v>97865</v>
      </c>
      <c r="B118" s="50">
        <v>32</v>
      </c>
      <c r="C118" s="50">
        <v>0</v>
      </c>
      <c r="D118" s="180">
        <f t="shared" si="1"/>
        <v>-32</v>
      </c>
      <c r="E118" s="268"/>
    </row>
    <row r="119" spans="1:6" ht="15.75" thickBot="1" x14ac:dyDescent="0.3">
      <c r="A119" s="50">
        <v>95291</v>
      </c>
      <c r="B119" s="50">
        <v>30</v>
      </c>
      <c r="C119" s="50">
        <v>20</v>
      </c>
      <c r="D119" s="154">
        <f t="shared" si="1"/>
        <v>-10</v>
      </c>
      <c r="E119" s="268"/>
    </row>
    <row r="120" spans="1:6" ht="15.75" thickBot="1" x14ac:dyDescent="0.3">
      <c r="A120" s="50">
        <v>97865</v>
      </c>
      <c r="B120" s="50">
        <v>32</v>
      </c>
      <c r="C120" s="50">
        <v>0</v>
      </c>
      <c r="D120" s="154">
        <f t="shared" si="1"/>
        <v>-32</v>
      </c>
      <c r="E120" s="268"/>
    </row>
    <row r="121" spans="1:6" ht="15.75" thickBot="1" x14ac:dyDescent="0.3">
      <c r="A121" s="50">
        <v>96646</v>
      </c>
      <c r="B121" s="50">
        <v>27</v>
      </c>
      <c r="C121" s="50">
        <v>0</v>
      </c>
      <c r="D121" s="154">
        <f t="shared" si="1"/>
        <v>-27</v>
      </c>
      <c r="E121" s="268"/>
    </row>
    <row r="122" spans="1:6" ht="15.75" thickBot="1" x14ac:dyDescent="0.3">
      <c r="A122" s="50">
        <v>1419</v>
      </c>
      <c r="B122" s="50">
        <v>30</v>
      </c>
      <c r="C122" s="50">
        <v>22</v>
      </c>
      <c r="D122" s="154">
        <f t="shared" si="1"/>
        <v>-8</v>
      </c>
      <c r="E122" s="268"/>
    </row>
    <row r="123" spans="1:6" ht="15.75" thickBot="1" x14ac:dyDescent="0.3">
      <c r="A123" s="50">
        <v>1424</v>
      </c>
      <c r="B123" s="50">
        <v>32</v>
      </c>
      <c r="C123" s="50">
        <v>27</v>
      </c>
      <c r="D123" s="154">
        <f t="shared" si="1"/>
        <v>-5</v>
      </c>
      <c r="E123" s="268"/>
    </row>
    <row r="124" spans="1:6" ht="15.75" thickBot="1" x14ac:dyDescent="0.3">
      <c r="A124" s="50">
        <v>1421</v>
      </c>
      <c r="B124" s="50">
        <v>29</v>
      </c>
      <c r="C124" s="50">
        <v>0</v>
      </c>
      <c r="D124" s="154">
        <f t="shared" si="1"/>
        <v>-29</v>
      </c>
      <c r="E124" s="268"/>
    </row>
    <row r="125" spans="1:6" ht="15.75" thickBot="1" x14ac:dyDescent="0.3">
      <c r="A125" s="50">
        <v>1426</v>
      </c>
      <c r="B125" s="50">
        <v>33</v>
      </c>
      <c r="C125" s="50">
        <v>0</v>
      </c>
      <c r="D125" s="154">
        <f t="shared" si="1"/>
        <v>-33</v>
      </c>
      <c r="E125" s="268"/>
    </row>
    <row r="126" spans="1:6" ht="15.75" thickBot="1" x14ac:dyDescent="0.3">
      <c r="A126" s="121">
        <v>1422</v>
      </c>
      <c r="B126" s="122">
        <v>29</v>
      </c>
      <c r="C126" s="122">
        <v>0</v>
      </c>
      <c r="D126" s="181">
        <f t="shared" si="1"/>
        <v>-29</v>
      </c>
      <c r="E126" s="273"/>
      <c r="F126" s="94">
        <f>D126+D125+D124+D123+D122+D121+D120+D119+D118+D117+D116+D115+D114+D113</f>
        <v>-354</v>
      </c>
    </row>
    <row r="127" spans="1:6" ht="15.75" thickBot="1" x14ac:dyDescent="0.3">
      <c r="D127" s="190">
        <f t="shared" si="1"/>
        <v>0</v>
      </c>
      <c r="F127" s="94">
        <f>F126+F112+F110+F91+F80+F75+F69+F63+F56+F46+F29+F16+F5</f>
        <v>-1648</v>
      </c>
    </row>
    <row r="128" spans="1:6" ht="15.75" thickBot="1" x14ac:dyDescent="0.3">
      <c r="D128" s="154">
        <f t="shared" si="1"/>
        <v>0</v>
      </c>
    </row>
    <row r="129" spans="4:4" ht="15.75" thickBot="1" x14ac:dyDescent="0.3">
      <c r="D129" s="154">
        <f t="shared" si="1"/>
        <v>0</v>
      </c>
    </row>
    <row r="130" spans="4:4" ht="15.75" thickBot="1" x14ac:dyDescent="0.3">
      <c r="D130" s="154">
        <f t="shared" si="1"/>
        <v>0</v>
      </c>
    </row>
    <row r="131" spans="4:4" ht="15.75" thickBot="1" x14ac:dyDescent="0.3">
      <c r="D131" s="154">
        <f t="shared" si="1"/>
        <v>0</v>
      </c>
    </row>
    <row r="132" spans="4:4" ht="15.75" thickBot="1" x14ac:dyDescent="0.3">
      <c r="D132" s="154">
        <f t="shared" si="1"/>
        <v>0</v>
      </c>
    </row>
    <row r="133" spans="4:4" ht="15.75" thickBot="1" x14ac:dyDescent="0.3">
      <c r="D133" s="154">
        <f t="shared" si="1"/>
        <v>0</v>
      </c>
    </row>
    <row r="134" spans="4:4" ht="15.75" thickBot="1" x14ac:dyDescent="0.3">
      <c r="D134" s="154">
        <f t="shared" si="1"/>
        <v>0</v>
      </c>
    </row>
    <row r="135" spans="4:4" ht="15.75" thickBot="1" x14ac:dyDescent="0.3">
      <c r="D135" s="154">
        <f t="shared" si="1"/>
        <v>0</v>
      </c>
    </row>
    <row r="136" spans="4:4" ht="15.75" thickBot="1" x14ac:dyDescent="0.3">
      <c r="D136" s="154">
        <f t="shared" ref="D136:D199" si="2">C136-B136</f>
        <v>0</v>
      </c>
    </row>
    <row r="137" spans="4:4" ht="15.75" thickBot="1" x14ac:dyDescent="0.3">
      <c r="D137" s="154">
        <f t="shared" si="2"/>
        <v>0</v>
      </c>
    </row>
    <row r="138" spans="4:4" ht="15.75" thickBot="1" x14ac:dyDescent="0.3">
      <c r="D138" s="154">
        <f t="shared" si="2"/>
        <v>0</v>
      </c>
    </row>
    <row r="139" spans="4:4" ht="15.75" thickBot="1" x14ac:dyDescent="0.3">
      <c r="D139" s="154">
        <f t="shared" si="2"/>
        <v>0</v>
      </c>
    </row>
    <row r="140" spans="4:4" ht="15.75" thickBot="1" x14ac:dyDescent="0.3">
      <c r="D140" s="154">
        <f t="shared" si="2"/>
        <v>0</v>
      </c>
    </row>
    <row r="141" spans="4:4" ht="15.75" thickBot="1" x14ac:dyDescent="0.3">
      <c r="D141" s="154">
        <f t="shared" si="2"/>
        <v>0</v>
      </c>
    </row>
    <row r="142" spans="4:4" ht="15.75" thickBot="1" x14ac:dyDescent="0.3">
      <c r="D142" s="154">
        <f t="shared" si="2"/>
        <v>0</v>
      </c>
    </row>
    <row r="143" spans="4:4" ht="15.75" thickBot="1" x14ac:dyDescent="0.3">
      <c r="D143" s="154">
        <f t="shared" si="2"/>
        <v>0</v>
      </c>
    </row>
    <row r="144" spans="4:4" ht="15.75" thickBot="1" x14ac:dyDescent="0.3">
      <c r="D144" s="154">
        <f t="shared" si="2"/>
        <v>0</v>
      </c>
    </row>
    <row r="145" spans="4:4" ht="15.75" thickBot="1" x14ac:dyDescent="0.3">
      <c r="D145" s="154">
        <f t="shared" si="2"/>
        <v>0</v>
      </c>
    </row>
    <row r="146" spans="4:4" ht="15.75" thickBot="1" x14ac:dyDescent="0.3">
      <c r="D146" s="154">
        <f t="shared" si="2"/>
        <v>0</v>
      </c>
    </row>
    <row r="147" spans="4:4" ht="15.75" thickBot="1" x14ac:dyDescent="0.3">
      <c r="D147" s="154">
        <f t="shared" si="2"/>
        <v>0</v>
      </c>
    </row>
    <row r="148" spans="4:4" ht="15.75" thickBot="1" x14ac:dyDescent="0.3">
      <c r="D148" s="154">
        <f t="shared" si="2"/>
        <v>0</v>
      </c>
    </row>
    <row r="149" spans="4:4" ht="15.75" thickBot="1" x14ac:dyDescent="0.3">
      <c r="D149" s="154">
        <f t="shared" si="2"/>
        <v>0</v>
      </c>
    </row>
    <row r="150" spans="4:4" ht="15.75" thickBot="1" x14ac:dyDescent="0.3">
      <c r="D150" s="154">
        <f t="shared" si="2"/>
        <v>0</v>
      </c>
    </row>
    <row r="151" spans="4:4" ht="15.75" thickBot="1" x14ac:dyDescent="0.3">
      <c r="D151" s="154">
        <f t="shared" si="2"/>
        <v>0</v>
      </c>
    </row>
    <row r="152" spans="4:4" ht="15.75" thickBot="1" x14ac:dyDescent="0.3">
      <c r="D152" s="154">
        <f t="shared" si="2"/>
        <v>0</v>
      </c>
    </row>
    <row r="153" spans="4:4" ht="15.75" thickBot="1" x14ac:dyDescent="0.3">
      <c r="D153" s="154">
        <f t="shared" si="2"/>
        <v>0</v>
      </c>
    </row>
    <row r="154" spans="4:4" ht="15.75" thickBot="1" x14ac:dyDescent="0.3">
      <c r="D154" s="154">
        <f t="shared" si="2"/>
        <v>0</v>
      </c>
    </row>
    <row r="155" spans="4:4" ht="15.75" thickBot="1" x14ac:dyDescent="0.3">
      <c r="D155" s="154">
        <f t="shared" si="2"/>
        <v>0</v>
      </c>
    </row>
    <row r="156" spans="4:4" ht="15.75" thickBot="1" x14ac:dyDescent="0.3">
      <c r="D156" s="154">
        <f t="shared" si="2"/>
        <v>0</v>
      </c>
    </row>
    <row r="157" spans="4:4" ht="15.75" thickBot="1" x14ac:dyDescent="0.3">
      <c r="D157" s="154">
        <f t="shared" si="2"/>
        <v>0</v>
      </c>
    </row>
    <row r="158" spans="4:4" ht="15.75" thickBot="1" x14ac:dyDescent="0.3">
      <c r="D158" s="154">
        <f t="shared" si="2"/>
        <v>0</v>
      </c>
    </row>
    <row r="159" spans="4:4" ht="15.75" thickBot="1" x14ac:dyDescent="0.3">
      <c r="D159" s="154">
        <f t="shared" si="2"/>
        <v>0</v>
      </c>
    </row>
    <row r="160" spans="4:4" ht="15.75" thickBot="1" x14ac:dyDescent="0.3">
      <c r="D160" s="154">
        <f t="shared" si="2"/>
        <v>0</v>
      </c>
    </row>
    <row r="161" spans="4:4" ht="15.75" thickBot="1" x14ac:dyDescent="0.3">
      <c r="D161" s="154">
        <f t="shared" si="2"/>
        <v>0</v>
      </c>
    </row>
    <row r="162" spans="4:4" ht="15.75" thickBot="1" x14ac:dyDescent="0.3">
      <c r="D162" s="154">
        <f t="shared" si="2"/>
        <v>0</v>
      </c>
    </row>
    <row r="163" spans="4:4" ht="15.75" thickBot="1" x14ac:dyDescent="0.3">
      <c r="D163" s="154">
        <f t="shared" si="2"/>
        <v>0</v>
      </c>
    </row>
    <row r="164" spans="4:4" ht="15.75" thickBot="1" x14ac:dyDescent="0.3">
      <c r="D164" s="154">
        <f t="shared" si="2"/>
        <v>0</v>
      </c>
    </row>
    <row r="165" spans="4:4" ht="15.75" thickBot="1" x14ac:dyDescent="0.3">
      <c r="D165" s="154">
        <f t="shared" si="2"/>
        <v>0</v>
      </c>
    </row>
    <row r="166" spans="4:4" ht="15.75" thickBot="1" x14ac:dyDescent="0.3">
      <c r="D166" s="154">
        <f t="shared" si="2"/>
        <v>0</v>
      </c>
    </row>
    <row r="167" spans="4:4" ht="15.75" thickBot="1" x14ac:dyDescent="0.3">
      <c r="D167" s="154">
        <f t="shared" si="2"/>
        <v>0</v>
      </c>
    </row>
    <row r="168" spans="4:4" ht="15.75" thickBot="1" x14ac:dyDescent="0.3">
      <c r="D168" s="154">
        <f t="shared" si="2"/>
        <v>0</v>
      </c>
    </row>
    <row r="169" spans="4:4" ht="15.75" thickBot="1" x14ac:dyDescent="0.3">
      <c r="D169" s="154">
        <f t="shared" si="2"/>
        <v>0</v>
      </c>
    </row>
    <row r="170" spans="4:4" ht="15.75" thickBot="1" x14ac:dyDescent="0.3">
      <c r="D170" s="154">
        <f t="shared" si="2"/>
        <v>0</v>
      </c>
    </row>
    <row r="171" spans="4:4" ht="15.75" thickBot="1" x14ac:dyDescent="0.3">
      <c r="D171" s="154">
        <f t="shared" si="2"/>
        <v>0</v>
      </c>
    </row>
    <row r="172" spans="4:4" ht="15.75" thickBot="1" x14ac:dyDescent="0.3">
      <c r="D172" s="154">
        <f t="shared" si="2"/>
        <v>0</v>
      </c>
    </row>
    <row r="173" spans="4:4" ht="15.75" thickBot="1" x14ac:dyDescent="0.3">
      <c r="D173" s="154">
        <f t="shared" si="2"/>
        <v>0</v>
      </c>
    </row>
    <row r="174" spans="4:4" ht="15.75" thickBot="1" x14ac:dyDescent="0.3">
      <c r="D174" s="154">
        <f t="shared" si="2"/>
        <v>0</v>
      </c>
    </row>
    <row r="175" spans="4:4" ht="15.75" thickBot="1" x14ac:dyDescent="0.3">
      <c r="D175" s="154">
        <f t="shared" si="2"/>
        <v>0</v>
      </c>
    </row>
    <row r="176" spans="4:4" ht="15.75" thickBot="1" x14ac:dyDescent="0.3">
      <c r="D176" s="154">
        <f t="shared" si="2"/>
        <v>0</v>
      </c>
    </row>
    <row r="177" spans="4:4" ht="15.75" thickBot="1" x14ac:dyDescent="0.3">
      <c r="D177" s="154">
        <f t="shared" si="2"/>
        <v>0</v>
      </c>
    </row>
    <row r="178" spans="4:4" ht="15.75" thickBot="1" x14ac:dyDescent="0.3">
      <c r="D178" s="154">
        <f t="shared" si="2"/>
        <v>0</v>
      </c>
    </row>
    <row r="179" spans="4:4" ht="15.75" thickBot="1" x14ac:dyDescent="0.3">
      <c r="D179" s="154">
        <f t="shared" si="2"/>
        <v>0</v>
      </c>
    </row>
    <row r="180" spans="4:4" ht="15.75" thickBot="1" x14ac:dyDescent="0.3">
      <c r="D180" s="154">
        <f t="shared" si="2"/>
        <v>0</v>
      </c>
    </row>
    <row r="181" spans="4:4" ht="15.75" thickBot="1" x14ac:dyDescent="0.3">
      <c r="D181" s="154">
        <f t="shared" si="2"/>
        <v>0</v>
      </c>
    </row>
    <row r="182" spans="4:4" ht="15.75" thickBot="1" x14ac:dyDescent="0.3">
      <c r="D182" s="154">
        <f t="shared" si="2"/>
        <v>0</v>
      </c>
    </row>
    <row r="183" spans="4:4" ht="15.75" thickBot="1" x14ac:dyDescent="0.3">
      <c r="D183" s="154">
        <f t="shared" si="2"/>
        <v>0</v>
      </c>
    </row>
    <row r="184" spans="4:4" ht="15.75" thickBot="1" x14ac:dyDescent="0.3">
      <c r="D184" s="154">
        <f t="shared" si="2"/>
        <v>0</v>
      </c>
    </row>
    <row r="185" spans="4:4" ht="15.75" thickBot="1" x14ac:dyDescent="0.3">
      <c r="D185" s="154">
        <f t="shared" si="2"/>
        <v>0</v>
      </c>
    </row>
    <row r="186" spans="4:4" ht="15.75" thickBot="1" x14ac:dyDescent="0.3">
      <c r="D186" s="154">
        <f t="shared" si="2"/>
        <v>0</v>
      </c>
    </row>
    <row r="187" spans="4:4" ht="15.75" thickBot="1" x14ac:dyDescent="0.3">
      <c r="D187" s="154">
        <f t="shared" si="2"/>
        <v>0</v>
      </c>
    </row>
    <row r="188" spans="4:4" ht="15.75" thickBot="1" x14ac:dyDescent="0.3">
      <c r="D188" s="154">
        <f t="shared" si="2"/>
        <v>0</v>
      </c>
    </row>
    <row r="189" spans="4:4" ht="15.75" thickBot="1" x14ac:dyDescent="0.3">
      <c r="D189" s="154">
        <f t="shared" si="2"/>
        <v>0</v>
      </c>
    </row>
    <row r="190" spans="4:4" ht="15.75" thickBot="1" x14ac:dyDescent="0.3">
      <c r="D190" s="154">
        <f t="shared" si="2"/>
        <v>0</v>
      </c>
    </row>
    <row r="191" spans="4:4" ht="15.75" thickBot="1" x14ac:dyDescent="0.3">
      <c r="D191" s="154">
        <f t="shared" si="2"/>
        <v>0</v>
      </c>
    </row>
    <row r="192" spans="4:4" ht="15.75" thickBot="1" x14ac:dyDescent="0.3">
      <c r="D192" s="154">
        <f t="shared" si="2"/>
        <v>0</v>
      </c>
    </row>
    <row r="193" spans="4:4" ht="15.75" thickBot="1" x14ac:dyDescent="0.3">
      <c r="D193" s="154">
        <f t="shared" si="2"/>
        <v>0</v>
      </c>
    </row>
    <row r="194" spans="4:4" ht="15.75" thickBot="1" x14ac:dyDescent="0.3">
      <c r="D194" s="154">
        <f t="shared" si="2"/>
        <v>0</v>
      </c>
    </row>
    <row r="195" spans="4:4" ht="15.75" thickBot="1" x14ac:dyDescent="0.3">
      <c r="D195" s="154">
        <f t="shared" si="2"/>
        <v>0</v>
      </c>
    </row>
    <row r="196" spans="4:4" ht="15.75" thickBot="1" x14ac:dyDescent="0.3">
      <c r="D196" s="154">
        <f t="shared" si="2"/>
        <v>0</v>
      </c>
    </row>
    <row r="197" spans="4:4" ht="15.75" thickBot="1" x14ac:dyDescent="0.3">
      <c r="D197" s="154">
        <f t="shared" si="2"/>
        <v>0</v>
      </c>
    </row>
    <row r="198" spans="4:4" ht="15.75" thickBot="1" x14ac:dyDescent="0.3">
      <c r="D198" s="154">
        <f t="shared" si="2"/>
        <v>0</v>
      </c>
    </row>
    <row r="199" spans="4:4" ht="15.75" thickBot="1" x14ac:dyDescent="0.3">
      <c r="D199" s="154">
        <f t="shared" si="2"/>
        <v>0</v>
      </c>
    </row>
    <row r="200" spans="4:4" ht="15.75" thickBot="1" x14ac:dyDescent="0.3">
      <c r="D200" s="154">
        <f t="shared" ref="D200:D223" si="3">C200-B200</f>
        <v>0</v>
      </c>
    </row>
    <row r="201" spans="4:4" ht="15.75" thickBot="1" x14ac:dyDescent="0.3">
      <c r="D201" s="154">
        <f t="shared" si="3"/>
        <v>0</v>
      </c>
    </row>
    <row r="202" spans="4:4" ht="15.75" thickBot="1" x14ac:dyDescent="0.3">
      <c r="D202" s="154">
        <f t="shared" si="3"/>
        <v>0</v>
      </c>
    </row>
    <row r="203" spans="4:4" ht="15.75" thickBot="1" x14ac:dyDescent="0.3">
      <c r="D203" s="154">
        <f t="shared" si="3"/>
        <v>0</v>
      </c>
    </row>
    <row r="204" spans="4:4" ht="15.75" thickBot="1" x14ac:dyDescent="0.3">
      <c r="D204" s="154">
        <f t="shared" si="3"/>
        <v>0</v>
      </c>
    </row>
    <row r="205" spans="4:4" ht="15.75" thickBot="1" x14ac:dyDescent="0.3">
      <c r="D205" s="154">
        <f t="shared" si="3"/>
        <v>0</v>
      </c>
    </row>
    <row r="206" spans="4:4" ht="15.75" thickBot="1" x14ac:dyDescent="0.3">
      <c r="D206" s="154">
        <f t="shared" si="3"/>
        <v>0</v>
      </c>
    </row>
    <row r="207" spans="4:4" ht="15.75" thickBot="1" x14ac:dyDescent="0.3">
      <c r="D207" s="154">
        <f t="shared" si="3"/>
        <v>0</v>
      </c>
    </row>
    <row r="208" spans="4:4" ht="15.75" thickBot="1" x14ac:dyDescent="0.3">
      <c r="D208" s="154">
        <f t="shared" si="3"/>
        <v>0</v>
      </c>
    </row>
    <row r="209" spans="4:4" ht="15.75" thickBot="1" x14ac:dyDescent="0.3">
      <c r="D209" s="154">
        <f t="shared" si="3"/>
        <v>0</v>
      </c>
    </row>
    <row r="210" spans="4:4" ht="15.75" thickBot="1" x14ac:dyDescent="0.3">
      <c r="D210" s="154">
        <f t="shared" si="3"/>
        <v>0</v>
      </c>
    </row>
    <row r="211" spans="4:4" ht="15.75" thickBot="1" x14ac:dyDescent="0.3">
      <c r="D211" s="154">
        <f t="shared" si="3"/>
        <v>0</v>
      </c>
    </row>
    <row r="212" spans="4:4" ht="15.75" thickBot="1" x14ac:dyDescent="0.3">
      <c r="D212" s="154">
        <f t="shared" si="3"/>
        <v>0</v>
      </c>
    </row>
    <row r="213" spans="4:4" ht="15.75" thickBot="1" x14ac:dyDescent="0.3">
      <c r="D213" s="154">
        <f t="shared" si="3"/>
        <v>0</v>
      </c>
    </row>
    <row r="214" spans="4:4" ht="15.75" thickBot="1" x14ac:dyDescent="0.3">
      <c r="D214" s="154">
        <f t="shared" si="3"/>
        <v>0</v>
      </c>
    </row>
    <row r="215" spans="4:4" ht="15.75" thickBot="1" x14ac:dyDescent="0.3">
      <c r="D215" s="154">
        <f t="shared" si="3"/>
        <v>0</v>
      </c>
    </row>
    <row r="216" spans="4:4" ht="15.75" thickBot="1" x14ac:dyDescent="0.3">
      <c r="D216" s="154">
        <f t="shared" si="3"/>
        <v>0</v>
      </c>
    </row>
    <row r="217" spans="4:4" ht="15.75" thickBot="1" x14ac:dyDescent="0.3">
      <c r="D217" s="154">
        <f t="shared" si="3"/>
        <v>0</v>
      </c>
    </row>
    <row r="218" spans="4:4" ht="15.75" thickBot="1" x14ac:dyDescent="0.3">
      <c r="D218" s="154">
        <f t="shared" si="3"/>
        <v>0</v>
      </c>
    </row>
    <row r="219" spans="4:4" ht="15.75" thickBot="1" x14ac:dyDescent="0.3">
      <c r="D219" s="154">
        <f t="shared" si="3"/>
        <v>0</v>
      </c>
    </row>
    <row r="220" spans="4:4" ht="15.75" thickBot="1" x14ac:dyDescent="0.3">
      <c r="D220" s="154">
        <f t="shared" si="3"/>
        <v>0</v>
      </c>
    </row>
    <row r="221" spans="4:4" ht="15.75" thickBot="1" x14ac:dyDescent="0.3">
      <c r="D221" s="154">
        <f t="shared" si="3"/>
        <v>0</v>
      </c>
    </row>
    <row r="222" spans="4:4" ht="15.75" thickBot="1" x14ac:dyDescent="0.3">
      <c r="D222" s="154">
        <f t="shared" si="3"/>
        <v>0</v>
      </c>
    </row>
    <row r="223" spans="4:4" x14ac:dyDescent="0.25">
      <c r="D223" s="154">
        <f t="shared" si="3"/>
        <v>0</v>
      </c>
    </row>
  </sheetData>
  <mergeCells count="17">
    <mergeCell ref="E113:E126"/>
    <mergeCell ref="E111:E112"/>
    <mergeCell ref="E57:E63"/>
    <mergeCell ref="E47:E56"/>
    <mergeCell ref="E30:E46"/>
    <mergeCell ref="E17:E29"/>
    <mergeCell ref="E92:E110"/>
    <mergeCell ref="E81:E91"/>
    <mergeCell ref="E76:E80"/>
    <mergeCell ref="E70:E75"/>
    <mergeCell ref="E64:E69"/>
    <mergeCell ref="E6:E16"/>
    <mergeCell ref="A1:E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23" workbookViewId="0">
      <selection activeCell="F158" sqref="F158"/>
    </sheetView>
  </sheetViews>
  <sheetFormatPr baseColWidth="10" defaultRowHeight="15" x14ac:dyDescent="0.25"/>
  <cols>
    <col min="1" max="1" width="16.5703125" bestFit="1" customWidth="1"/>
  </cols>
  <sheetData>
    <row r="1" spans="1:7" x14ac:dyDescent="0.25">
      <c r="A1" s="274" t="s">
        <v>133</v>
      </c>
      <c r="B1" s="274"/>
      <c r="C1" s="274"/>
      <c r="D1" s="274"/>
      <c r="E1" s="274"/>
    </row>
    <row r="2" spans="1:7" ht="15.75" thickBot="1" x14ac:dyDescent="0.3">
      <c r="A2" s="187"/>
      <c r="B2" s="187"/>
      <c r="C2" s="187"/>
      <c r="D2" s="187"/>
      <c r="E2" s="187"/>
    </row>
    <row r="3" spans="1:7" x14ac:dyDescent="0.25">
      <c r="A3" s="275" t="s">
        <v>8</v>
      </c>
      <c r="B3" s="222" t="s">
        <v>9</v>
      </c>
      <c r="C3" s="222" t="s">
        <v>10</v>
      </c>
      <c r="D3" s="277" t="s">
        <v>62</v>
      </c>
      <c r="E3" s="188"/>
    </row>
    <row r="4" spans="1:7" ht="15.75" thickBot="1" x14ac:dyDescent="0.3">
      <c r="A4" s="282"/>
      <c r="B4" s="237"/>
      <c r="C4" s="237"/>
      <c r="D4" s="283"/>
      <c r="E4" s="189"/>
    </row>
    <row r="5" spans="1:7" ht="15.75" thickBot="1" x14ac:dyDescent="0.3">
      <c r="A5" s="192" t="s">
        <v>134</v>
      </c>
      <c r="B5" s="193"/>
      <c r="C5" s="193"/>
      <c r="D5" s="194">
        <v>-1648</v>
      </c>
      <c r="E5" s="191"/>
      <c r="F5" s="94">
        <v>-1648</v>
      </c>
    </row>
    <row r="6" spans="1:7" x14ac:dyDescent="0.25">
      <c r="A6" s="84" t="s">
        <v>135</v>
      </c>
      <c r="B6" s="195">
        <v>0</v>
      </c>
      <c r="C6" s="195">
        <v>528</v>
      </c>
      <c r="D6" s="196">
        <f>C6-B6</f>
        <v>528</v>
      </c>
      <c r="E6" s="284" t="s">
        <v>0</v>
      </c>
    </row>
    <row r="7" spans="1:7" x14ac:dyDescent="0.25">
      <c r="A7" s="148">
        <v>95664</v>
      </c>
      <c r="B7" s="182">
        <v>32</v>
      </c>
      <c r="C7" s="182">
        <v>0</v>
      </c>
      <c r="D7" s="197">
        <f t="shared" ref="D7:D72" si="0">C7-B7</f>
        <v>-32</v>
      </c>
      <c r="E7" s="285"/>
    </row>
    <row r="8" spans="1:7" x14ac:dyDescent="0.25">
      <c r="A8" s="148">
        <v>3288</v>
      </c>
      <c r="B8" s="182">
        <v>9</v>
      </c>
      <c r="C8" s="182">
        <v>0</v>
      </c>
      <c r="D8" s="197">
        <f t="shared" si="0"/>
        <v>-9</v>
      </c>
      <c r="E8" s="285"/>
    </row>
    <row r="9" spans="1:7" x14ac:dyDescent="0.25">
      <c r="A9" s="148">
        <v>2891</v>
      </c>
      <c r="B9" s="182">
        <v>31</v>
      </c>
      <c r="C9" s="182">
        <v>0</v>
      </c>
      <c r="D9" s="197">
        <f t="shared" si="0"/>
        <v>-31</v>
      </c>
      <c r="E9" s="285"/>
    </row>
    <row r="10" spans="1:7" x14ac:dyDescent="0.25">
      <c r="A10" s="148">
        <v>2887</v>
      </c>
      <c r="B10" s="182">
        <v>30</v>
      </c>
      <c r="C10" s="182">
        <v>0</v>
      </c>
      <c r="D10" s="197">
        <f t="shared" si="0"/>
        <v>-30</v>
      </c>
      <c r="E10" s="285"/>
    </row>
    <row r="11" spans="1:7" x14ac:dyDescent="0.25">
      <c r="A11" s="148">
        <v>3697</v>
      </c>
      <c r="B11" s="182">
        <v>27</v>
      </c>
      <c r="C11" s="182">
        <v>0</v>
      </c>
      <c r="D11" s="197">
        <f t="shared" si="0"/>
        <v>-27</v>
      </c>
      <c r="E11" s="285"/>
    </row>
    <row r="12" spans="1:7" x14ac:dyDescent="0.25">
      <c r="A12" s="148">
        <v>3696</v>
      </c>
      <c r="B12" s="182">
        <v>28</v>
      </c>
      <c r="C12" s="182">
        <v>0</v>
      </c>
      <c r="D12" s="197">
        <f t="shared" si="0"/>
        <v>-28</v>
      </c>
      <c r="E12" s="285"/>
    </row>
    <row r="13" spans="1:7" x14ac:dyDescent="0.25">
      <c r="A13" s="148">
        <v>4936</v>
      </c>
      <c r="B13" s="182">
        <v>30</v>
      </c>
      <c r="C13" s="182">
        <v>0</v>
      </c>
      <c r="D13" s="197">
        <f t="shared" si="0"/>
        <v>-30</v>
      </c>
      <c r="E13" s="285"/>
    </row>
    <row r="14" spans="1:7" ht="15.75" thickBot="1" x14ac:dyDescent="0.3">
      <c r="A14" s="198">
        <v>5261</v>
      </c>
      <c r="B14" s="199">
        <v>1</v>
      </c>
      <c r="C14" s="199">
        <v>0</v>
      </c>
      <c r="D14" s="200">
        <f t="shared" si="0"/>
        <v>-1</v>
      </c>
      <c r="E14" s="286"/>
      <c r="F14" s="94">
        <f>F5+D14+D13+D12+D11+D10+D9+D8+D7+D6</f>
        <v>-1308</v>
      </c>
    </row>
    <row r="15" spans="1:7" x14ac:dyDescent="0.25">
      <c r="A15" s="146" t="s">
        <v>135</v>
      </c>
      <c r="B15" s="195">
        <v>0</v>
      </c>
      <c r="C15" s="195">
        <v>528</v>
      </c>
      <c r="D15" s="196">
        <f t="shared" si="0"/>
        <v>528</v>
      </c>
      <c r="E15" s="284" t="s">
        <v>136</v>
      </c>
      <c r="G15" s="94"/>
    </row>
    <row r="16" spans="1:7" x14ac:dyDescent="0.25">
      <c r="A16" s="148">
        <v>5757</v>
      </c>
      <c r="B16" s="182">
        <v>3</v>
      </c>
      <c r="C16" s="182">
        <v>0</v>
      </c>
      <c r="D16" s="197">
        <f t="shared" si="0"/>
        <v>-3</v>
      </c>
      <c r="E16" s="285"/>
    </row>
    <row r="17" spans="1:7" x14ac:dyDescent="0.25">
      <c r="A17" s="148">
        <v>1428</v>
      </c>
      <c r="B17" s="182">
        <v>33</v>
      </c>
      <c r="C17" s="182">
        <v>0</v>
      </c>
      <c r="D17" s="197">
        <f t="shared" si="0"/>
        <v>-33</v>
      </c>
      <c r="E17" s="285"/>
    </row>
    <row r="18" spans="1:7" x14ac:dyDescent="0.25">
      <c r="A18" s="148">
        <v>3705</v>
      </c>
      <c r="B18" s="182">
        <v>0</v>
      </c>
      <c r="C18" s="182">
        <v>0</v>
      </c>
      <c r="D18" s="197">
        <f t="shared" si="0"/>
        <v>0</v>
      </c>
      <c r="E18" s="285"/>
    </row>
    <row r="19" spans="1:7" x14ac:dyDescent="0.25">
      <c r="A19" s="148">
        <v>2894</v>
      </c>
      <c r="B19" s="182">
        <v>31</v>
      </c>
      <c r="C19" s="182">
        <v>0</v>
      </c>
      <c r="D19" s="197">
        <f t="shared" si="0"/>
        <v>-31</v>
      </c>
      <c r="E19" s="285"/>
    </row>
    <row r="20" spans="1:7" x14ac:dyDescent="0.25">
      <c r="A20" s="148">
        <v>4930</v>
      </c>
      <c r="B20" s="182">
        <v>29</v>
      </c>
      <c r="C20" s="182">
        <v>0</v>
      </c>
      <c r="D20" s="197">
        <f t="shared" si="0"/>
        <v>-29</v>
      </c>
      <c r="E20" s="285"/>
    </row>
    <row r="21" spans="1:7" x14ac:dyDescent="0.25">
      <c r="A21" s="148">
        <v>3716</v>
      </c>
      <c r="B21" s="182">
        <v>28</v>
      </c>
      <c r="C21" s="182">
        <v>0</v>
      </c>
      <c r="D21" s="197">
        <f t="shared" si="0"/>
        <v>-28</v>
      </c>
      <c r="E21" s="285"/>
    </row>
    <row r="22" spans="1:7" x14ac:dyDescent="0.25">
      <c r="A22" s="148">
        <v>4937</v>
      </c>
      <c r="B22" s="182">
        <v>26</v>
      </c>
      <c r="C22" s="182">
        <v>28</v>
      </c>
      <c r="D22" s="197">
        <f t="shared" si="0"/>
        <v>2</v>
      </c>
      <c r="E22" s="285"/>
    </row>
    <row r="23" spans="1:7" x14ac:dyDescent="0.25">
      <c r="A23" s="148">
        <v>4006</v>
      </c>
      <c r="B23" s="182">
        <v>30</v>
      </c>
      <c r="C23" s="182">
        <v>28</v>
      </c>
      <c r="D23" s="197">
        <f t="shared" si="0"/>
        <v>-2</v>
      </c>
      <c r="E23" s="285"/>
    </row>
    <row r="24" spans="1:7" x14ac:dyDescent="0.25">
      <c r="A24" s="148">
        <v>4935</v>
      </c>
      <c r="B24" s="182">
        <v>28</v>
      </c>
      <c r="C24" s="182">
        <v>0</v>
      </c>
      <c r="D24" s="197">
        <f t="shared" si="0"/>
        <v>-28</v>
      </c>
      <c r="E24" s="285"/>
    </row>
    <row r="25" spans="1:7" x14ac:dyDescent="0.25">
      <c r="A25" s="148">
        <v>3758</v>
      </c>
      <c r="B25" s="182">
        <v>29</v>
      </c>
      <c r="C25" s="182">
        <v>21</v>
      </c>
      <c r="D25" s="197">
        <f t="shared" si="0"/>
        <v>-8</v>
      </c>
      <c r="E25" s="285"/>
    </row>
    <row r="26" spans="1:7" x14ac:dyDescent="0.25">
      <c r="A26" s="148">
        <v>3759</v>
      </c>
      <c r="B26" s="182">
        <v>30</v>
      </c>
      <c r="C26" s="182">
        <v>31</v>
      </c>
      <c r="D26" s="197">
        <f t="shared" si="0"/>
        <v>1</v>
      </c>
      <c r="E26" s="285"/>
    </row>
    <row r="27" spans="1:7" x14ac:dyDescent="0.25">
      <c r="A27" s="148">
        <v>5486</v>
      </c>
      <c r="B27" s="182">
        <v>0</v>
      </c>
      <c r="C27" s="182">
        <v>0</v>
      </c>
      <c r="D27" s="197">
        <f t="shared" si="0"/>
        <v>0</v>
      </c>
      <c r="E27" s="285"/>
    </row>
    <row r="28" spans="1:7" x14ac:dyDescent="0.25">
      <c r="A28" s="148">
        <v>5483</v>
      </c>
      <c r="B28" s="182">
        <v>26</v>
      </c>
      <c r="C28" s="182">
        <v>0</v>
      </c>
      <c r="D28" s="197">
        <f t="shared" si="0"/>
        <v>-26</v>
      </c>
      <c r="E28" s="285"/>
    </row>
    <row r="29" spans="1:7" ht="15.75" thickBot="1" x14ac:dyDescent="0.3">
      <c r="A29" s="198">
        <v>5494</v>
      </c>
      <c r="B29" s="199">
        <v>25</v>
      </c>
      <c r="C29" s="199">
        <v>13</v>
      </c>
      <c r="D29" s="200">
        <f t="shared" si="0"/>
        <v>-12</v>
      </c>
      <c r="E29" s="286"/>
      <c r="F29" s="94">
        <f>D29+D28+D27+D26+D25+D24+D23+D22+D21+D20+D19+D18+D17+D16+D15+F14</f>
        <v>-977</v>
      </c>
    </row>
    <row r="30" spans="1:7" x14ac:dyDescent="0.25">
      <c r="A30" s="146">
        <v>8570</v>
      </c>
      <c r="B30" s="195">
        <v>28</v>
      </c>
      <c r="C30" s="195">
        <v>0</v>
      </c>
      <c r="D30" s="196">
        <f t="shared" si="0"/>
        <v>-28</v>
      </c>
      <c r="E30" s="284" t="s">
        <v>2</v>
      </c>
      <c r="G30" s="94"/>
    </row>
    <row r="31" spans="1:7" x14ac:dyDescent="0.25">
      <c r="A31" s="148">
        <v>6602</v>
      </c>
      <c r="B31" s="182">
        <v>28</v>
      </c>
      <c r="C31" s="182">
        <v>0</v>
      </c>
      <c r="D31" s="197">
        <f t="shared" si="0"/>
        <v>-28</v>
      </c>
      <c r="E31" s="285"/>
    </row>
    <row r="32" spans="1:7" x14ac:dyDescent="0.25">
      <c r="A32" s="148">
        <v>6274</v>
      </c>
      <c r="B32" s="182">
        <v>33</v>
      </c>
      <c r="C32" s="182">
        <v>0</v>
      </c>
      <c r="D32" s="197">
        <f t="shared" si="0"/>
        <v>-33</v>
      </c>
      <c r="E32" s="285"/>
    </row>
    <row r="33" spans="1:7" x14ac:dyDescent="0.25">
      <c r="A33" s="148">
        <v>6477</v>
      </c>
      <c r="B33" s="182">
        <v>30</v>
      </c>
      <c r="C33" s="182">
        <v>0</v>
      </c>
      <c r="D33" s="197">
        <f t="shared" si="0"/>
        <v>-30</v>
      </c>
      <c r="E33" s="285"/>
    </row>
    <row r="34" spans="1:7" x14ac:dyDescent="0.25">
      <c r="A34" s="148">
        <v>8818</v>
      </c>
      <c r="B34" s="182">
        <v>28</v>
      </c>
      <c r="C34" s="182">
        <v>0</v>
      </c>
      <c r="D34" s="197">
        <f t="shared" si="0"/>
        <v>-28</v>
      </c>
      <c r="E34" s="285"/>
    </row>
    <row r="35" spans="1:7" x14ac:dyDescent="0.25">
      <c r="A35" s="148">
        <v>7736</v>
      </c>
      <c r="B35" s="182">
        <v>28</v>
      </c>
      <c r="C35" s="182">
        <v>26</v>
      </c>
      <c r="D35" s="197">
        <f t="shared" si="0"/>
        <v>-2</v>
      </c>
      <c r="E35" s="285"/>
    </row>
    <row r="36" spans="1:7" x14ac:dyDescent="0.25">
      <c r="A36" s="148">
        <v>6286</v>
      </c>
      <c r="B36" s="182">
        <v>29</v>
      </c>
      <c r="C36" s="182">
        <v>28</v>
      </c>
      <c r="D36" s="197">
        <f t="shared" si="0"/>
        <v>-1</v>
      </c>
      <c r="E36" s="285"/>
    </row>
    <row r="37" spans="1:7" x14ac:dyDescent="0.25">
      <c r="A37" s="148">
        <v>6584</v>
      </c>
      <c r="B37" s="182">
        <v>31</v>
      </c>
      <c r="C37" s="182">
        <v>28</v>
      </c>
      <c r="D37" s="197">
        <f t="shared" si="0"/>
        <v>-3</v>
      </c>
      <c r="E37" s="285"/>
    </row>
    <row r="38" spans="1:7" x14ac:dyDescent="0.25">
      <c r="A38" s="148">
        <v>6594</v>
      </c>
      <c r="B38" s="182">
        <v>33</v>
      </c>
      <c r="C38" s="182">
        <v>0</v>
      </c>
      <c r="D38" s="197">
        <f t="shared" si="0"/>
        <v>-33</v>
      </c>
      <c r="E38" s="285"/>
    </row>
    <row r="39" spans="1:7" x14ac:dyDescent="0.25">
      <c r="A39" s="148">
        <v>6588</v>
      </c>
      <c r="B39" s="182">
        <v>27</v>
      </c>
      <c r="C39" s="182">
        <v>0</v>
      </c>
      <c r="D39" s="197">
        <f t="shared" si="0"/>
        <v>-27</v>
      </c>
      <c r="E39" s="285"/>
    </row>
    <row r="40" spans="1:7" x14ac:dyDescent="0.25">
      <c r="A40" s="148">
        <v>7749</v>
      </c>
      <c r="B40" s="182">
        <v>32</v>
      </c>
      <c r="C40" s="182">
        <v>0</v>
      </c>
      <c r="D40" s="197">
        <f t="shared" si="0"/>
        <v>-32</v>
      </c>
      <c r="E40" s="285"/>
    </row>
    <row r="41" spans="1:7" x14ac:dyDescent="0.25">
      <c r="A41" s="148">
        <v>1583</v>
      </c>
      <c r="B41" s="182">
        <v>30</v>
      </c>
      <c r="C41" s="182">
        <v>0</v>
      </c>
      <c r="D41" s="197">
        <f t="shared" si="0"/>
        <v>-30</v>
      </c>
      <c r="E41" s="285"/>
    </row>
    <row r="42" spans="1:7" ht="15.75" thickBot="1" x14ac:dyDescent="0.3">
      <c r="A42" s="76">
        <v>8596</v>
      </c>
      <c r="B42" s="201">
        <v>32</v>
      </c>
      <c r="C42" s="201">
        <v>0</v>
      </c>
      <c r="D42" s="202">
        <f t="shared" si="0"/>
        <v>-32</v>
      </c>
      <c r="E42" s="285"/>
      <c r="F42" s="94">
        <f>D42+D41+D40+D39+D38+D37+D36+D35+D34+D33+D32+D31+D30+F29</f>
        <v>-1284</v>
      </c>
    </row>
    <row r="43" spans="1:7" x14ac:dyDescent="0.25">
      <c r="A43" s="146">
        <v>1896</v>
      </c>
      <c r="B43" s="195">
        <v>33</v>
      </c>
      <c r="C43" s="195">
        <v>0</v>
      </c>
      <c r="D43" s="203">
        <f t="shared" si="0"/>
        <v>-33</v>
      </c>
      <c r="E43" s="279" t="s">
        <v>3</v>
      </c>
      <c r="G43" s="94"/>
    </row>
    <row r="44" spans="1:7" x14ac:dyDescent="0.25">
      <c r="A44" s="148">
        <v>1928</v>
      </c>
      <c r="B44" s="182">
        <v>33</v>
      </c>
      <c r="C44" s="182">
        <v>0</v>
      </c>
      <c r="D44" s="204">
        <f t="shared" si="0"/>
        <v>-33</v>
      </c>
      <c r="E44" s="280"/>
    </row>
    <row r="45" spans="1:7" x14ac:dyDescent="0.25">
      <c r="A45" s="148">
        <v>2010</v>
      </c>
      <c r="B45" s="182">
        <v>32</v>
      </c>
      <c r="C45" s="182">
        <v>21</v>
      </c>
      <c r="D45" s="204">
        <f t="shared" si="0"/>
        <v>-11</v>
      </c>
      <c r="E45" s="280"/>
    </row>
    <row r="46" spans="1:7" x14ac:dyDescent="0.25">
      <c r="A46" s="148">
        <v>2023</v>
      </c>
      <c r="B46" s="182">
        <v>33</v>
      </c>
      <c r="C46" s="182">
        <v>0</v>
      </c>
      <c r="D46" s="204">
        <f t="shared" si="0"/>
        <v>-33</v>
      </c>
      <c r="E46" s="280"/>
    </row>
    <row r="47" spans="1:7" x14ac:dyDescent="0.25">
      <c r="A47" s="148">
        <v>2040</v>
      </c>
      <c r="B47" s="182">
        <v>28</v>
      </c>
      <c r="C47" s="182">
        <v>17</v>
      </c>
      <c r="D47" s="204">
        <f t="shared" si="0"/>
        <v>-11</v>
      </c>
      <c r="E47" s="280"/>
    </row>
    <row r="48" spans="1:7" x14ac:dyDescent="0.25">
      <c r="A48" s="148">
        <v>2078</v>
      </c>
      <c r="B48" s="182">
        <v>29</v>
      </c>
      <c r="C48" s="182">
        <v>7</v>
      </c>
      <c r="D48" s="204">
        <f t="shared" si="0"/>
        <v>-22</v>
      </c>
      <c r="E48" s="280"/>
    </row>
    <row r="49" spans="1:7" x14ac:dyDescent="0.25">
      <c r="A49" s="148">
        <v>2133</v>
      </c>
      <c r="B49" s="182">
        <v>25</v>
      </c>
      <c r="C49" s="182">
        <v>0</v>
      </c>
      <c r="D49" s="204">
        <f t="shared" si="0"/>
        <v>-25</v>
      </c>
      <c r="E49" s="280"/>
    </row>
    <row r="50" spans="1:7" x14ac:dyDescent="0.25">
      <c r="A50" s="148">
        <v>2162</v>
      </c>
      <c r="B50" s="182">
        <v>29</v>
      </c>
      <c r="C50" s="182">
        <v>29</v>
      </c>
      <c r="D50" s="204">
        <f t="shared" si="0"/>
        <v>0</v>
      </c>
      <c r="E50" s="280"/>
    </row>
    <row r="51" spans="1:7" x14ac:dyDescent="0.25">
      <c r="A51" s="148">
        <v>2201</v>
      </c>
      <c r="B51" s="182">
        <v>24</v>
      </c>
      <c r="C51" s="182">
        <v>28</v>
      </c>
      <c r="D51" s="204">
        <f t="shared" si="0"/>
        <v>4</v>
      </c>
      <c r="E51" s="280"/>
    </row>
    <row r="52" spans="1:7" x14ac:dyDescent="0.25">
      <c r="A52" s="148">
        <v>2202</v>
      </c>
      <c r="B52" s="182">
        <v>33</v>
      </c>
      <c r="C52" s="182">
        <v>28</v>
      </c>
      <c r="D52" s="204">
        <f t="shared" si="0"/>
        <v>-5</v>
      </c>
      <c r="E52" s="280"/>
    </row>
    <row r="53" spans="1:7" x14ac:dyDescent="0.25">
      <c r="A53" s="148">
        <v>2232</v>
      </c>
      <c r="B53" s="182">
        <v>29</v>
      </c>
      <c r="C53" s="182">
        <v>12</v>
      </c>
      <c r="D53" s="204">
        <f t="shared" si="0"/>
        <v>-17</v>
      </c>
      <c r="E53" s="280"/>
    </row>
    <row r="54" spans="1:7" x14ac:dyDescent="0.25">
      <c r="A54" s="148">
        <v>2234</v>
      </c>
      <c r="B54" s="182">
        <v>30</v>
      </c>
      <c r="C54" s="182">
        <v>16</v>
      </c>
      <c r="D54" s="204">
        <f t="shared" si="0"/>
        <v>-14</v>
      </c>
      <c r="E54" s="280"/>
    </row>
    <row r="55" spans="1:7" x14ac:dyDescent="0.25">
      <c r="A55" s="148">
        <v>2276</v>
      </c>
      <c r="B55" s="182">
        <v>29</v>
      </c>
      <c r="C55" s="182">
        <v>28</v>
      </c>
      <c r="D55" s="204">
        <f t="shared" si="0"/>
        <v>-1</v>
      </c>
      <c r="E55" s="280"/>
    </row>
    <row r="56" spans="1:7" x14ac:dyDescent="0.25">
      <c r="A56" s="148">
        <v>2318</v>
      </c>
      <c r="B56" s="182">
        <v>28</v>
      </c>
      <c r="C56" s="182">
        <v>0</v>
      </c>
      <c r="D56" s="204">
        <f t="shared" si="0"/>
        <v>-28</v>
      </c>
      <c r="E56" s="280"/>
    </row>
    <row r="57" spans="1:7" ht="15.75" thickBot="1" x14ac:dyDescent="0.3">
      <c r="A57" s="198">
        <v>2338</v>
      </c>
      <c r="B57" s="199">
        <v>28</v>
      </c>
      <c r="C57" s="199">
        <v>0</v>
      </c>
      <c r="D57" s="205">
        <f t="shared" si="0"/>
        <v>-28</v>
      </c>
      <c r="E57" s="281"/>
      <c r="F57" s="94">
        <f>SUM(+D43+D44+D45+D46+D47+D48+D49+D49+D50+D51+D52+D53+D54+D55+D56+D57+F42)</f>
        <v>-1566</v>
      </c>
      <c r="G57" s="94"/>
    </row>
    <row r="58" spans="1:7" x14ac:dyDescent="0.25">
      <c r="A58" s="146">
        <v>11961</v>
      </c>
      <c r="B58" s="195">
        <v>9</v>
      </c>
      <c r="C58" s="195">
        <v>0</v>
      </c>
      <c r="D58" s="203">
        <f t="shared" si="0"/>
        <v>-9</v>
      </c>
      <c r="E58" s="209"/>
    </row>
    <row r="59" spans="1:7" x14ac:dyDescent="0.25">
      <c r="A59" s="148">
        <v>9232</v>
      </c>
      <c r="B59" s="182">
        <v>28</v>
      </c>
      <c r="C59" s="182">
        <v>0</v>
      </c>
      <c r="D59" s="204">
        <f t="shared" si="0"/>
        <v>-28</v>
      </c>
      <c r="E59" s="206"/>
    </row>
    <row r="60" spans="1:7" x14ac:dyDescent="0.25">
      <c r="A60" s="148">
        <v>8572</v>
      </c>
      <c r="B60" s="182">
        <v>28</v>
      </c>
      <c r="C60" s="182">
        <v>0</v>
      </c>
      <c r="D60" s="204">
        <f t="shared" si="0"/>
        <v>-28</v>
      </c>
      <c r="E60" s="206"/>
    </row>
    <row r="61" spans="1:7" x14ac:dyDescent="0.25">
      <c r="A61" s="148">
        <v>9177</v>
      </c>
      <c r="B61" s="182">
        <v>28</v>
      </c>
      <c r="C61" s="182">
        <v>0</v>
      </c>
      <c r="D61" s="204">
        <f t="shared" si="0"/>
        <v>-28</v>
      </c>
      <c r="E61" s="208" t="s">
        <v>4</v>
      </c>
    </row>
    <row r="62" spans="1:7" x14ac:dyDescent="0.25">
      <c r="A62" s="148" t="s">
        <v>137</v>
      </c>
      <c r="B62" s="182">
        <v>8</v>
      </c>
      <c r="C62" s="182">
        <v>0</v>
      </c>
      <c r="D62" s="204">
        <f t="shared" si="0"/>
        <v>-8</v>
      </c>
      <c r="E62" s="206"/>
    </row>
    <row r="63" spans="1:7" x14ac:dyDescent="0.25">
      <c r="A63" s="148">
        <v>9062</v>
      </c>
      <c r="B63" s="182">
        <v>31</v>
      </c>
      <c r="C63" s="182">
        <v>0</v>
      </c>
      <c r="D63" s="204">
        <f t="shared" si="0"/>
        <v>-31</v>
      </c>
      <c r="E63" s="206"/>
    </row>
    <row r="64" spans="1:7" x14ac:dyDescent="0.25">
      <c r="A64" s="148">
        <v>9239</v>
      </c>
      <c r="B64" s="182">
        <v>28</v>
      </c>
      <c r="C64" s="182">
        <v>0</v>
      </c>
      <c r="D64" s="204">
        <f t="shared" si="0"/>
        <v>-28</v>
      </c>
      <c r="E64" s="206"/>
    </row>
    <row r="65" spans="1:7" ht="15.75" thickBot="1" x14ac:dyDescent="0.3">
      <c r="A65" s="198">
        <v>8567</v>
      </c>
      <c r="B65" s="199">
        <v>33</v>
      </c>
      <c r="C65" s="199">
        <v>0</v>
      </c>
      <c r="D65" s="205">
        <f t="shared" si="0"/>
        <v>-33</v>
      </c>
      <c r="E65" s="207"/>
      <c r="F65" s="94">
        <f>SUM(D58+D59+D60+D61+D62+D63+D64+D65+F57)</f>
        <v>-1759</v>
      </c>
      <c r="G65" s="94"/>
    </row>
    <row r="66" spans="1:7" x14ac:dyDescent="0.25">
      <c r="A66" s="216">
        <v>8591</v>
      </c>
      <c r="B66" s="195">
        <v>30</v>
      </c>
      <c r="C66" s="195">
        <v>33</v>
      </c>
      <c r="D66" s="196">
        <f t="shared" si="0"/>
        <v>3</v>
      </c>
      <c r="E66" s="209"/>
    </row>
    <row r="67" spans="1:7" x14ac:dyDescent="0.25">
      <c r="A67" s="217">
        <v>14510</v>
      </c>
      <c r="B67" s="182">
        <v>28</v>
      </c>
      <c r="C67" s="182">
        <v>0</v>
      </c>
      <c r="D67" s="197">
        <f t="shared" si="0"/>
        <v>-28</v>
      </c>
      <c r="E67" s="210"/>
    </row>
    <row r="68" spans="1:7" x14ac:dyDescent="0.25">
      <c r="A68" s="217">
        <v>11038</v>
      </c>
      <c r="B68" s="182">
        <v>30</v>
      </c>
      <c r="C68" s="182">
        <v>0</v>
      </c>
      <c r="D68" s="197">
        <f t="shared" si="0"/>
        <v>-30</v>
      </c>
      <c r="E68" s="210"/>
    </row>
    <row r="69" spans="1:7" x14ac:dyDescent="0.25">
      <c r="A69" s="217">
        <v>14507</v>
      </c>
      <c r="B69" s="182">
        <v>28</v>
      </c>
      <c r="C69" s="182">
        <v>0</v>
      </c>
      <c r="D69" s="197">
        <f t="shared" si="0"/>
        <v>-28</v>
      </c>
      <c r="E69" s="210"/>
    </row>
    <row r="70" spans="1:7" x14ac:dyDescent="0.25">
      <c r="A70" s="217">
        <v>11037</v>
      </c>
      <c r="B70" s="182">
        <v>30</v>
      </c>
      <c r="C70" s="182">
        <v>0</v>
      </c>
      <c r="D70" s="197">
        <f t="shared" si="0"/>
        <v>-30</v>
      </c>
      <c r="E70" s="210"/>
    </row>
    <row r="71" spans="1:7" x14ac:dyDescent="0.25">
      <c r="A71" s="217">
        <v>14691</v>
      </c>
      <c r="B71" s="182">
        <v>28</v>
      </c>
      <c r="C71" s="182">
        <v>0</v>
      </c>
      <c r="D71" s="197">
        <f t="shared" si="0"/>
        <v>-28</v>
      </c>
      <c r="E71" s="210"/>
    </row>
    <row r="72" spans="1:7" x14ac:dyDescent="0.25">
      <c r="A72" s="217">
        <v>8817</v>
      </c>
      <c r="B72" s="182">
        <v>15</v>
      </c>
      <c r="C72" s="182">
        <v>0</v>
      </c>
      <c r="D72" s="197">
        <f t="shared" si="0"/>
        <v>-15</v>
      </c>
      <c r="E72" s="208" t="s">
        <v>138</v>
      </c>
    </row>
    <row r="73" spans="1:7" x14ac:dyDescent="0.25">
      <c r="A73" s="217">
        <v>11020</v>
      </c>
      <c r="B73" s="182">
        <v>29</v>
      </c>
      <c r="C73" s="182">
        <v>0</v>
      </c>
      <c r="D73" s="197">
        <f t="shared" ref="D73:D88" si="1">C73-B73</f>
        <v>-29</v>
      </c>
      <c r="E73" s="210"/>
    </row>
    <row r="74" spans="1:7" x14ac:dyDescent="0.25">
      <c r="A74" s="217">
        <v>12655</v>
      </c>
      <c r="B74" s="182">
        <v>27</v>
      </c>
      <c r="C74" s="182">
        <v>0</v>
      </c>
      <c r="D74" s="197">
        <f t="shared" si="1"/>
        <v>-27</v>
      </c>
      <c r="E74" s="210"/>
    </row>
    <row r="75" spans="1:7" x14ac:dyDescent="0.25">
      <c r="A75" s="217">
        <v>8819</v>
      </c>
      <c r="B75" s="182">
        <v>26</v>
      </c>
      <c r="C75" s="182">
        <v>0</v>
      </c>
      <c r="D75" s="197">
        <f t="shared" si="1"/>
        <v>-26</v>
      </c>
      <c r="E75" s="210"/>
    </row>
    <row r="76" spans="1:7" x14ac:dyDescent="0.25">
      <c r="A76" s="217">
        <v>12653</v>
      </c>
      <c r="B76" s="182">
        <v>30</v>
      </c>
      <c r="C76" s="182">
        <v>0</v>
      </c>
      <c r="D76" s="197">
        <f t="shared" si="1"/>
        <v>-30</v>
      </c>
      <c r="E76" s="210"/>
    </row>
    <row r="77" spans="1:7" ht="15.75" thickBot="1" x14ac:dyDescent="0.3">
      <c r="A77" s="213">
        <v>9229</v>
      </c>
      <c r="B77" s="182">
        <v>33</v>
      </c>
      <c r="C77" s="182">
        <v>0</v>
      </c>
      <c r="D77" s="182">
        <f t="shared" si="1"/>
        <v>-33</v>
      </c>
      <c r="E77" s="297"/>
      <c r="F77" s="94"/>
      <c r="G77" s="94"/>
    </row>
    <row r="78" spans="1:7" ht="15.75" thickBot="1" x14ac:dyDescent="0.3">
      <c r="A78" s="213" t="s">
        <v>146</v>
      </c>
      <c r="B78" s="182">
        <v>0</v>
      </c>
      <c r="C78" s="182">
        <v>495</v>
      </c>
      <c r="D78" s="182">
        <f t="shared" si="1"/>
        <v>495</v>
      </c>
      <c r="E78" s="298"/>
      <c r="F78" s="94">
        <f>SUM(F65+D66+D67+D68+D69+D70+D71+D72+D73+D74+D75+D76+D78)</f>
        <v>-1532</v>
      </c>
      <c r="G78" s="94"/>
    </row>
    <row r="79" spans="1:7" x14ac:dyDescent="0.25">
      <c r="A79" s="295">
        <v>16669</v>
      </c>
      <c r="B79" s="212">
        <v>28</v>
      </c>
      <c r="C79" s="212">
        <v>0</v>
      </c>
      <c r="D79" s="296">
        <f t="shared" si="1"/>
        <v>-28</v>
      </c>
      <c r="E79" s="209"/>
    </row>
    <row r="80" spans="1:7" x14ac:dyDescent="0.25">
      <c r="A80" s="217">
        <v>14756</v>
      </c>
      <c r="B80" s="182">
        <v>28</v>
      </c>
      <c r="C80" s="182">
        <v>0</v>
      </c>
      <c r="D80" s="197">
        <f t="shared" si="1"/>
        <v>-28</v>
      </c>
      <c r="E80" s="210"/>
    </row>
    <row r="81" spans="1:6" x14ac:dyDescent="0.25">
      <c r="A81" s="217">
        <v>11238</v>
      </c>
      <c r="B81" s="182">
        <v>21</v>
      </c>
      <c r="C81" s="182">
        <v>0</v>
      </c>
      <c r="D81" s="197">
        <f t="shared" si="1"/>
        <v>-21</v>
      </c>
      <c r="E81" s="210"/>
    </row>
    <row r="82" spans="1:6" x14ac:dyDescent="0.25">
      <c r="A82" s="217">
        <v>16363</v>
      </c>
      <c r="B82" s="182">
        <v>28</v>
      </c>
      <c r="C82" s="182">
        <v>0</v>
      </c>
      <c r="D82" s="197">
        <f t="shared" si="1"/>
        <v>-28</v>
      </c>
      <c r="E82" s="208" t="s">
        <v>139</v>
      </c>
    </row>
    <row r="83" spans="1:6" x14ac:dyDescent="0.25">
      <c r="A83" s="217">
        <v>14758</v>
      </c>
      <c r="B83" s="182">
        <v>28</v>
      </c>
      <c r="C83" s="182"/>
      <c r="D83" s="197">
        <f t="shared" si="1"/>
        <v>-28</v>
      </c>
      <c r="E83" s="210"/>
    </row>
    <row r="84" spans="1:6" x14ac:dyDescent="0.25">
      <c r="A84" s="217">
        <v>14488</v>
      </c>
      <c r="B84" s="182">
        <v>10</v>
      </c>
      <c r="C84" s="182">
        <v>0</v>
      </c>
      <c r="D84" s="197">
        <f t="shared" si="1"/>
        <v>-10</v>
      </c>
      <c r="E84" s="210"/>
    </row>
    <row r="85" spans="1:6" x14ac:dyDescent="0.25">
      <c r="A85" s="217">
        <v>15879</v>
      </c>
      <c r="B85" s="182">
        <v>27</v>
      </c>
      <c r="C85" s="182">
        <v>28</v>
      </c>
      <c r="D85" s="197">
        <f t="shared" si="1"/>
        <v>1</v>
      </c>
      <c r="E85" s="210"/>
    </row>
    <row r="86" spans="1:6" x14ac:dyDescent="0.25">
      <c r="A86" s="217">
        <v>11040</v>
      </c>
      <c r="B86" s="182">
        <v>28</v>
      </c>
      <c r="C86" s="182"/>
      <c r="D86" s="197">
        <f t="shared" si="1"/>
        <v>-28</v>
      </c>
      <c r="E86" s="210"/>
    </row>
    <row r="87" spans="1:6" ht="15.75" thickBot="1" x14ac:dyDescent="0.3">
      <c r="A87" s="219">
        <v>13737</v>
      </c>
      <c r="B87" s="201">
        <v>29</v>
      </c>
      <c r="C87" s="201">
        <v>0</v>
      </c>
      <c r="D87" s="202">
        <f t="shared" si="1"/>
        <v>-29</v>
      </c>
      <c r="E87" s="211"/>
      <c r="F87" s="94">
        <f>SUM(D79+D80+D81+D82+D83+D84+D85+D86+D87+F78)</f>
        <v>-1731</v>
      </c>
    </row>
    <row r="88" spans="1:6" x14ac:dyDescent="0.25">
      <c r="A88" s="216">
        <v>19355</v>
      </c>
      <c r="B88" s="195">
        <v>27</v>
      </c>
      <c r="C88" s="195">
        <v>0</v>
      </c>
      <c r="D88" s="196">
        <f t="shared" si="1"/>
        <v>-27</v>
      </c>
      <c r="E88" s="209"/>
    </row>
    <row r="89" spans="1:6" x14ac:dyDescent="0.25">
      <c r="A89" s="217">
        <v>18657</v>
      </c>
      <c r="B89" s="182">
        <v>27</v>
      </c>
      <c r="C89" s="182">
        <v>0</v>
      </c>
      <c r="D89" s="197">
        <f>SUM(C89-B89)</f>
        <v>-27</v>
      </c>
      <c r="E89" s="210"/>
    </row>
    <row r="90" spans="1:6" x14ac:dyDescent="0.25">
      <c r="A90" s="217">
        <v>17363</v>
      </c>
      <c r="B90" s="182">
        <v>29</v>
      </c>
      <c r="C90" s="182">
        <v>0</v>
      </c>
      <c r="D90" s="197">
        <f>SUM(C90-B90)</f>
        <v>-29</v>
      </c>
      <c r="E90" s="210"/>
    </row>
    <row r="91" spans="1:6" x14ac:dyDescent="0.25">
      <c r="A91" s="217">
        <v>16671</v>
      </c>
      <c r="B91" s="182">
        <v>33</v>
      </c>
      <c r="C91" s="182">
        <v>0</v>
      </c>
      <c r="D91" s="197">
        <f>SUM(B91:C91)</f>
        <v>33</v>
      </c>
      <c r="E91" s="210"/>
    </row>
    <row r="92" spans="1:6" x14ac:dyDescent="0.25">
      <c r="A92" s="217">
        <v>14765</v>
      </c>
      <c r="B92" s="182">
        <v>28</v>
      </c>
      <c r="C92" s="182">
        <v>0</v>
      </c>
      <c r="D92" s="197">
        <f>SUM(C92-B92)</f>
        <v>-28</v>
      </c>
      <c r="E92" s="210"/>
    </row>
    <row r="93" spans="1:6" x14ac:dyDescent="0.25">
      <c r="A93" s="217">
        <v>17621</v>
      </c>
      <c r="B93" s="182">
        <v>27</v>
      </c>
      <c r="C93" s="182">
        <v>0</v>
      </c>
      <c r="D93" s="197">
        <f>SUM(C93-B93)</f>
        <v>-27</v>
      </c>
      <c r="E93" s="208" t="s">
        <v>140</v>
      </c>
    </row>
    <row r="94" spans="1:6" x14ac:dyDescent="0.25">
      <c r="A94" s="217">
        <v>17355</v>
      </c>
      <c r="B94" s="182">
        <v>31</v>
      </c>
      <c r="C94" s="182">
        <v>30</v>
      </c>
      <c r="D94" s="197">
        <f>SUM(C94-B94)</f>
        <v>-1</v>
      </c>
      <c r="E94" s="210"/>
    </row>
    <row r="95" spans="1:6" x14ac:dyDescent="0.25">
      <c r="A95" s="217">
        <v>14506</v>
      </c>
      <c r="B95" s="182">
        <v>24</v>
      </c>
      <c r="C95" s="182">
        <v>0</v>
      </c>
      <c r="D95" s="197">
        <f>SUM(B95-C95)</f>
        <v>24</v>
      </c>
      <c r="E95" s="210"/>
    </row>
    <row r="96" spans="1:6" x14ac:dyDescent="0.25">
      <c r="A96" s="217">
        <v>14505</v>
      </c>
      <c r="B96" s="182">
        <v>21</v>
      </c>
      <c r="C96" s="182">
        <v>0</v>
      </c>
      <c r="D96" s="197">
        <f>SUM(C96-B96)</f>
        <v>-21</v>
      </c>
      <c r="E96" s="210"/>
    </row>
    <row r="97" spans="1:6" x14ac:dyDescent="0.25">
      <c r="A97" s="217">
        <v>17966</v>
      </c>
      <c r="B97" s="182">
        <v>25</v>
      </c>
      <c r="C97" s="182">
        <v>0</v>
      </c>
      <c r="D97" s="197">
        <f>SUM(C96-B96)</f>
        <v>-21</v>
      </c>
      <c r="E97" s="210"/>
    </row>
    <row r="98" spans="1:6" ht="15.75" thickBot="1" x14ac:dyDescent="0.3">
      <c r="A98" s="218">
        <v>17972</v>
      </c>
      <c r="B98" s="199">
        <v>26</v>
      </c>
      <c r="C98" s="199">
        <v>0</v>
      </c>
      <c r="D98" s="200">
        <f t="shared" ref="D98:D146" si="2">SUM(C98-B98)</f>
        <v>-26</v>
      </c>
      <c r="E98" s="211"/>
      <c r="F98" s="94">
        <f>SUM(F87+D89+D90+D91+D92+D93+D94+D95+D96+D97+D98)</f>
        <v>-1854</v>
      </c>
    </row>
    <row r="99" spans="1:6" x14ac:dyDescent="0.25">
      <c r="A99" s="216">
        <v>17625</v>
      </c>
      <c r="B99" s="195">
        <v>29</v>
      </c>
      <c r="C99" s="195">
        <v>0</v>
      </c>
      <c r="D99" s="196">
        <f t="shared" si="2"/>
        <v>-29</v>
      </c>
      <c r="E99" s="209"/>
    </row>
    <row r="100" spans="1:6" x14ac:dyDescent="0.25">
      <c r="A100" s="217">
        <v>21407</v>
      </c>
      <c r="B100" s="182">
        <v>27</v>
      </c>
      <c r="C100" s="182">
        <v>0</v>
      </c>
      <c r="D100" s="197">
        <f t="shared" si="2"/>
        <v>-27</v>
      </c>
      <c r="E100" s="210"/>
    </row>
    <row r="101" spans="1:6" x14ac:dyDescent="0.25">
      <c r="A101" s="217">
        <v>20710</v>
      </c>
      <c r="B101" s="182">
        <v>29</v>
      </c>
      <c r="C101" s="182">
        <v>0</v>
      </c>
      <c r="D101" s="197">
        <f t="shared" si="2"/>
        <v>-29</v>
      </c>
      <c r="E101" s="210"/>
    </row>
    <row r="102" spans="1:6" x14ac:dyDescent="0.25">
      <c r="A102" s="217">
        <v>18906</v>
      </c>
      <c r="B102" s="182">
        <v>27</v>
      </c>
      <c r="C102" s="182">
        <v>0</v>
      </c>
      <c r="D102" s="197">
        <f t="shared" si="2"/>
        <v>-27</v>
      </c>
      <c r="E102" s="210"/>
    </row>
    <row r="103" spans="1:6" x14ac:dyDescent="0.25">
      <c r="A103" s="217">
        <v>20584</v>
      </c>
      <c r="B103" s="182">
        <v>28</v>
      </c>
      <c r="C103" s="182">
        <v>13</v>
      </c>
      <c r="D103" s="197">
        <f t="shared" si="2"/>
        <v>-15</v>
      </c>
      <c r="E103" s="220" t="s">
        <v>141</v>
      </c>
    </row>
    <row r="104" spans="1:6" x14ac:dyDescent="0.25">
      <c r="A104" s="217">
        <v>19367</v>
      </c>
      <c r="B104" s="182">
        <v>27</v>
      </c>
      <c r="C104" s="182">
        <v>0</v>
      </c>
      <c r="D104" s="197">
        <f t="shared" si="2"/>
        <v>-27</v>
      </c>
      <c r="E104" s="210"/>
    </row>
    <row r="105" spans="1:6" x14ac:dyDescent="0.25">
      <c r="A105" s="217">
        <v>18722</v>
      </c>
      <c r="B105" s="182">
        <v>28</v>
      </c>
      <c r="C105" s="182">
        <v>0</v>
      </c>
      <c r="D105" s="197">
        <f t="shared" si="2"/>
        <v>-28</v>
      </c>
      <c r="E105" s="210"/>
    </row>
    <row r="106" spans="1:6" x14ac:dyDescent="0.25">
      <c r="A106" s="217">
        <v>18826</v>
      </c>
      <c r="B106" s="182">
        <v>28</v>
      </c>
      <c r="C106" s="182">
        <v>0</v>
      </c>
      <c r="D106" s="197">
        <f t="shared" si="2"/>
        <v>-28</v>
      </c>
      <c r="E106" s="210"/>
    </row>
    <row r="107" spans="1:6" x14ac:dyDescent="0.25">
      <c r="A107" s="217">
        <v>18653</v>
      </c>
      <c r="B107" s="182">
        <v>29</v>
      </c>
      <c r="C107" s="182">
        <v>0</v>
      </c>
      <c r="D107" s="197">
        <f t="shared" si="2"/>
        <v>-29</v>
      </c>
      <c r="E107" s="210"/>
    </row>
    <row r="108" spans="1:6" ht="15.75" thickBot="1" x14ac:dyDescent="0.3">
      <c r="A108" s="218">
        <v>16365</v>
      </c>
      <c r="B108" s="199">
        <v>26</v>
      </c>
      <c r="C108" s="199">
        <v>0</v>
      </c>
      <c r="D108" s="200">
        <f t="shared" si="2"/>
        <v>-26</v>
      </c>
      <c r="E108" s="211"/>
      <c r="F108" s="94">
        <f>SUM(F98+D99+D100+D101+D102+D103+D104+D105+D106+D107+D108)</f>
        <v>-2119</v>
      </c>
    </row>
    <row r="109" spans="1:6" x14ac:dyDescent="0.25">
      <c r="A109" s="216">
        <v>19370</v>
      </c>
      <c r="B109" s="195">
        <v>30</v>
      </c>
      <c r="C109" s="195">
        <v>0</v>
      </c>
      <c r="D109" s="196">
        <f t="shared" si="2"/>
        <v>-30</v>
      </c>
      <c r="E109" s="209"/>
    </row>
    <row r="110" spans="1:6" x14ac:dyDescent="0.25">
      <c r="A110" s="217">
        <v>22107</v>
      </c>
      <c r="B110" s="182">
        <v>27</v>
      </c>
      <c r="C110" s="182">
        <v>0</v>
      </c>
      <c r="D110" s="197">
        <f t="shared" si="2"/>
        <v>-27</v>
      </c>
      <c r="E110" s="210"/>
    </row>
    <row r="111" spans="1:6" x14ac:dyDescent="0.25">
      <c r="A111" s="217">
        <v>20581</v>
      </c>
      <c r="B111" s="182">
        <v>33</v>
      </c>
      <c r="C111" s="182">
        <v>29</v>
      </c>
      <c r="D111" s="197">
        <f t="shared" si="2"/>
        <v>-4</v>
      </c>
      <c r="E111" s="210"/>
    </row>
    <row r="112" spans="1:6" x14ac:dyDescent="0.25">
      <c r="A112" s="217">
        <v>19369</v>
      </c>
      <c r="B112" s="182">
        <v>30</v>
      </c>
      <c r="C112" s="182">
        <v>0</v>
      </c>
      <c r="D112" s="197">
        <f t="shared" si="2"/>
        <v>-30</v>
      </c>
      <c r="E112" s="210"/>
    </row>
    <row r="113" spans="1:6" x14ac:dyDescent="0.25">
      <c r="A113" s="217">
        <v>22110</v>
      </c>
      <c r="B113" s="182">
        <v>28</v>
      </c>
      <c r="C113" s="182">
        <v>0</v>
      </c>
      <c r="D113" s="197">
        <f t="shared" si="2"/>
        <v>-28</v>
      </c>
      <c r="E113" s="208" t="s">
        <v>142</v>
      </c>
    </row>
    <row r="114" spans="1:6" x14ac:dyDescent="0.25">
      <c r="A114" s="217">
        <v>21414</v>
      </c>
      <c r="B114" s="182">
        <v>27</v>
      </c>
      <c r="C114" s="182">
        <v>0</v>
      </c>
      <c r="D114" s="197">
        <f t="shared" si="2"/>
        <v>-27</v>
      </c>
      <c r="E114" s="210"/>
    </row>
    <row r="115" spans="1:6" x14ac:dyDescent="0.25">
      <c r="A115" s="217">
        <v>21411</v>
      </c>
      <c r="B115" s="182">
        <v>28</v>
      </c>
      <c r="C115" s="182">
        <v>0</v>
      </c>
      <c r="D115" s="197">
        <f t="shared" si="2"/>
        <v>-28</v>
      </c>
      <c r="E115" s="210"/>
    </row>
    <row r="116" spans="1:6" x14ac:dyDescent="0.25">
      <c r="A116" s="217">
        <v>21409</v>
      </c>
      <c r="B116" s="182">
        <v>29</v>
      </c>
      <c r="C116" s="182">
        <v>0</v>
      </c>
      <c r="D116" s="197">
        <f t="shared" si="2"/>
        <v>-29</v>
      </c>
      <c r="E116" s="210"/>
    </row>
    <row r="117" spans="1:6" x14ac:dyDescent="0.25">
      <c r="A117" s="221">
        <v>23451</v>
      </c>
      <c r="B117" s="182">
        <v>5</v>
      </c>
      <c r="C117" s="182">
        <v>0</v>
      </c>
      <c r="D117" s="197">
        <f t="shared" si="2"/>
        <v>-5</v>
      </c>
      <c r="E117" s="210"/>
    </row>
    <row r="118" spans="1:6" x14ac:dyDescent="0.25">
      <c r="A118" s="217">
        <v>23195</v>
      </c>
      <c r="B118" s="182">
        <v>18</v>
      </c>
      <c r="C118" s="182">
        <v>0</v>
      </c>
      <c r="D118" s="197">
        <f t="shared" si="2"/>
        <v>-18</v>
      </c>
      <c r="E118" s="210"/>
    </row>
    <row r="119" spans="1:6" ht="15.75" thickBot="1" x14ac:dyDescent="0.3">
      <c r="A119" s="219">
        <v>23192</v>
      </c>
      <c r="B119" s="201">
        <v>20</v>
      </c>
      <c r="C119" s="201">
        <v>0</v>
      </c>
      <c r="D119" s="202">
        <f t="shared" si="2"/>
        <v>-20</v>
      </c>
      <c r="E119" s="211"/>
      <c r="F119" s="94">
        <f>SUM(F108+D109+D110+D111+D112+D113+D114+D115+D116+D117+D118+D1109)</f>
        <v>-2345</v>
      </c>
    </row>
    <row r="120" spans="1:6" x14ac:dyDescent="0.25">
      <c r="A120" s="213">
        <v>27686</v>
      </c>
      <c r="B120" s="182">
        <v>27</v>
      </c>
      <c r="C120" s="182">
        <v>0</v>
      </c>
      <c r="D120" s="204">
        <f t="shared" si="2"/>
        <v>-27</v>
      </c>
      <c r="E120" s="209"/>
    </row>
    <row r="121" spans="1:6" x14ac:dyDescent="0.25">
      <c r="A121" s="213">
        <v>25126</v>
      </c>
      <c r="B121" s="182">
        <v>32</v>
      </c>
      <c r="C121" s="182">
        <v>0</v>
      </c>
      <c r="D121" s="204">
        <f t="shared" si="2"/>
        <v>-32</v>
      </c>
      <c r="E121" s="210"/>
    </row>
    <row r="122" spans="1:6" x14ac:dyDescent="0.25">
      <c r="A122" s="213">
        <v>25741</v>
      </c>
      <c r="B122" s="182">
        <v>31</v>
      </c>
      <c r="C122" s="182">
        <v>0</v>
      </c>
      <c r="D122" s="204">
        <f t="shared" si="2"/>
        <v>-31</v>
      </c>
      <c r="E122" s="210"/>
    </row>
    <row r="123" spans="1:6" x14ac:dyDescent="0.25">
      <c r="A123" s="213">
        <v>27683</v>
      </c>
      <c r="B123" s="182">
        <v>28</v>
      </c>
      <c r="C123" s="182">
        <v>0</v>
      </c>
      <c r="D123" s="204">
        <f t="shared" si="2"/>
        <v>-28</v>
      </c>
      <c r="E123" s="210"/>
    </row>
    <row r="124" spans="1:6" x14ac:dyDescent="0.25">
      <c r="A124" s="213">
        <v>27682</v>
      </c>
      <c r="B124" s="182">
        <v>33</v>
      </c>
      <c r="C124" s="182">
        <v>0</v>
      </c>
      <c r="D124" s="204">
        <f t="shared" si="2"/>
        <v>-33</v>
      </c>
      <c r="E124" s="210"/>
    </row>
    <row r="125" spans="1:6" x14ac:dyDescent="0.25">
      <c r="A125" s="213">
        <v>25737</v>
      </c>
      <c r="B125" s="182">
        <v>26</v>
      </c>
      <c r="C125" s="182">
        <v>0</v>
      </c>
      <c r="D125" s="204">
        <f t="shared" si="2"/>
        <v>-26</v>
      </c>
      <c r="E125" s="210"/>
    </row>
    <row r="126" spans="1:6" x14ac:dyDescent="0.25">
      <c r="A126" s="213">
        <v>25742</v>
      </c>
      <c r="B126" s="182">
        <v>30</v>
      </c>
      <c r="C126" s="182">
        <v>0</v>
      </c>
      <c r="D126" s="204">
        <f t="shared" si="2"/>
        <v>-30</v>
      </c>
      <c r="E126" s="210"/>
    </row>
    <row r="127" spans="1:6" x14ac:dyDescent="0.25">
      <c r="A127" s="213">
        <v>24925</v>
      </c>
      <c r="B127" s="182">
        <v>29</v>
      </c>
      <c r="C127" s="182">
        <v>0</v>
      </c>
      <c r="D127" s="204">
        <f t="shared" si="2"/>
        <v>-29</v>
      </c>
      <c r="E127" s="210"/>
    </row>
    <row r="128" spans="1:6" x14ac:dyDescent="0.25">
      <c r="A128" s="213">
        <v>25739</v>
      </c>
      <c r="B128" s="182">
        <v>22</v>
      </c>
      <c r="C128" s="182">
        <v>0</v>
      </c>
      <c r="D128" s="204">
        <f t="shared" si="2"/>
        <v>-22</v>
      </c>
      <c r="E128" s="220" t="s">
        <v>143</v>
      </c>
    </row>
    <row r="129" spans="1:6" x14ac:dyDescent="0.25">
      <c r="A129" s="213">
        <v>19371</v>
      </c>
      <c r="B129" s="182">
        <v>28</v>
      </c>
      <c r="C129" s="182">
        <v>0</v>
      </c>
      <c r="D129" s="204">
        <f t="shared" si="2"/>
        <v>-28</v>
      </c>
      <c r="E129" s="210"/>
    </row>
    <row r="130" spans="1:6" x14ac:dyDescent="0.25">
      <c r="A130" s="213">
        <v>25130</v>
      </c>
      <c r="B130" s="182">
        <v>28</v>
      </c>
      <c r="C130" s="182">
        <v>0</v>
      </c>
      <c r="D130" s="204">
        <f t="shared" si="2"/>
        <v>-28</v>
      </c>
      <c r="E130" s="210"/>
    </row>
    <row r="131" spans="1:6" x14ac:dyDescent="0.25">
      <c r="A131" s="213">
        <v>19374</v>
      </c>
      <c r="B131" s="182">
        <v>30</v>
      </c>
      <c r="C131" s="182">
        <v>0</v>
      </c>
      <c r="D131" s="204">
        <f t="shared" si="2"/>
        <v>-30</v>
      </c>
      <c r="E131" s="210"/>
    </row>
    <row r="132" spans="1:6" x14ac:dyDescent="0.25">
      <c r="A132" s="213">
        <v>24915</v>
      </c>
      <c r="B132" s="182">
        <v>33</v>
      </c>
      <c r="C132" s="182">
        <v>0</v>
      </c>
      <c r="D132" s="204">
        <f t="shared" si="2"/>
        <v>-33</v>
      </c>
      <c r="E132" s="210"/>
    </row>
    <row r="133" spans="1:6" x14ac:dyDescent="0.25">
      <c r="A133" s="213">
        <v>19375</v>
      </c>
      <c r="B133" s="182">
        <v>29</v>
      </c>
      <c r="C133" s="182">
        <v>0</v>
      </c>
      <c r="D133" s="204">
        <f t="shared" si="2"/>
        <v>-29</v>
      </c>
      <c r="E133" s="210"/>
    </row>
    <row r="134" spans="1:6" x14ac:dyDescent="0.25">
      <c r="A134" s="213">
        <v>19366</v>
      </c>
      <c r="B134" s="182">
        <v>34</v>
      </c>
      <c r="C134" s="182">
        <v>0</v>
      </c>
      <c r="D134" s="204">
        <f t="shared" si="2"/>
        <v>-34</v>
      </c>
      <c r="E134" s="210"/>
    </row>
    <row r="135" spans="1:6" x14ac:dyDescent="0.25">
      <c r="A135" s="213">
        <v>21412</v>
      </c>
      <c r="B135" s="182">
        <v>33</v>
      </c>
      <c r="C135" s="182">
        <v>27</v>
      </c>
      <c r="D135" s="204">
        <f t="shared" si="2"/>
        <v>-6</v>
      </c>
      <c r="E135" s="210"/>
    </row>
    <row r="136" spans="1:6" ht="15.75" thickBot="1" x14ac:dyDescent="0.3">
      <c r="A136" s="214">
        <v>19360</v>
      </c>
      <c r="B136" s="201">
        <v>27</v>
      </c>
      <c r="C136" s="201">
        <v>0</v>
      </c>
      <c r="D136" s="215">
        <f t="shared" si="2"/>
        <v>-27</v>
      </c>
      <c r="E136" s="211"/>
      <c r="F136" s="94">
        <f>SUM(F119+D120+D121+D122+D123+D124+D125+D126+D127+D128+D129+D130+D131+D132+D133+D134+D135+D136)</f>
        <v>-2818</v>
      </c>
    </row>
    <row r="137" spans="1:6" x14ac:dyDescent="0.25">
      <c r="A137" s="216">
        <v>27701</v>
      </c>
      <c r="B137" s="195">
        <v>27</v>
      </c>
      <c r="C137" s="195">
        <v>0</v>
      </c>
      <c r="D137" s="196">
        <f t="shared" si="2"/>
        <v>-27</v>
      </c>
      <c r="E137" s="209"/>
    </row>
    <row r="138" spans="1:6" x14ac:dyDescent="0.25">
      <c r="A138" s="217">
        <v>27694</v>
      </c>
      <c r="B138" s="182">
        <v>27</v>
      </c>
      <c r="C138" s="182">
        <v>27</v>
      </c>
      <c r="D138" s="197">
        <f t="shared" si="2"/>
        <v>0</v>
      </c>
      <c r="E138" s="210"/>
    </row>
    <row r="139" spans="1:6" x14ac:dyDescent="0.25">
      <c r="A139" s="217" t="s">
        <v>144</v>
      </c>
      <c r="B139" s="182">
        <v>14</v>
      </c>
      <c r="C139" s="182">
        <v>22</v>
      </c>
      <c r="D139" s="197">
        <f t="shared" si="2"/>
        <v>8</v>
      </c>
      <c r="E139" s="210"/>
    </row>
    <row r="140" spans="1:6" x14ac:dyDescent="0.25">
      <c r="A140" s="217">
        <v>27702</v>
      </c>
      <c r="B140" s="182">
        <v>33</v>
      </c>
      <c r="C140" s="182">
        <v>0</v>
      </c>
      <c r="D140" s="197">
        <f t="shared" si="2"/>
        <v>-33</v>
      </c>
      <c r="E140" s="210"/>
    </row>
    <row r="141" spans="1:6" x14ac:dyDescent="0.25">
      <c r="A141" s="217">
        <v>27690</v>
      </c>
      <c r="B141" s="182">
        <v>29</v>
      </c>
      <c r="C141" s="182">
        <v>0</v>
      </c>
      <c r="D141" s="197">
        <f t="shared" si="2"/>
        <v>-29</v>
      </c>
      <c r="E141" s="208" t="s">
        <v>145</v>
      </c>
    </row>
    <row r="142" spans="1:6" x14ac:dyDescent="0.25">
      <c r="A142" s="217">
        <v>27692</v>
      </c>
      <c r="B142" s="182">
        <v>29</v>
      </c>
      <c r="C142" s="182">
        <v>0</v>
      </c>
      <c r="D142" s="197">
        <f t="shared" si="2"/>
        <v>-29</v>
      </c>
      <c r="E142" s="210"/>
    </row>
    <row r="143" spans="1:6" x14ac:dyDescent="0.25">
      <c r="A143" s="217">
        <v>27706</v>
      </c>
      <c r="B143" s="182">
        <v>16</v>
      </c>
      <c r="C143" s="182">
        <v>7</v>
      </c>
      <c r="D143" s="197">
        <f t="shared" si="2"/>
        <v>-9</v>
      </c>
      <c r="E143" s="210"/>
    </row>
    <row r="144" spans="1:6" x14ac:dyDescent="0.25">
      <c r="A144" s="217">
        <v>28222</v>
      </c>
      <c r="B144" s="182">
        <v>35</v>
      </c>
      <c r="C144" s="182">
        <v>0</v>
      </c>
      <c r="D144" s="197">
        <f t="shared" si="2"/>
        <v>-35</v>
      </c>
      <c r="E144" s="210"/>
    </row>
    <row r="145" spans="1:6" x14ac:dyDescent="0.25">
      <c r="A145" s="217">
        <v>27696</v>
      </c>
      <c r="B145" s="182">
        <v>31</v>
      </c>
      <c r="C145" s="182">
        <v>0</v>
      </c>
      <c r="D145" s="197">
        <f t="shared" si="2"/>
        <v>-31</v>
      </c>
      <c r="E145" s="210"/>
    </row>
    <row r="146" spans="1:6" ht="15.75" thickBot="1" x14ac:dyDescent="0.3">
      <c r="A146" s="218">
        <v>29143</v>
      </c>
      <c r="B146" s="199">
        <v>15</v>
      </c>
      <c r="C146" s="199">
        <v>15</v>
      </c>
      <c r="D146" s="200">
        <f t="shared" si="2"/>
        <v>0</v>
      </c>
      <c r="E146" s="211"/>
      <c r="F146" s="94">
        <f>SUM(F136+D138+D139+D140+D141+D142+D143+D144+D145+D146)</f>
        <v>-2976</v>
      </c>
    </row>
  </sheetData>
  <mergeCells count="9">
    <mergeCell ref="E43:E57"/>
    <mergeCell ref="E30:E42"/>
    <mergeCell ref="E15:E29"/>
    <mergeCell ref="E6:E14"/>
    <mergeCell ref="A1:E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sqref="A1:E4"/>
    </sheetView>
  </sheetViews>
  <sheetFormatPr baseColWidth="10" defaultRowHeight="15" x14ac:dyDescent="0.25"/>
  <sheetData>
    <row r="1" spans="1:5" ht="15.75" thickBot="1" x14ac:dyDescent="0.3">
      <c r="A1" s="287" t="s">
        <v>53</v>
      </c>
      <c r="B1" s="288"/>
      <c r="C1" s="288"/>
      <c r="D1" s="288"/>
      <c r="E1" s="289"/>
    </row>
    <row r="4" spans="1:5" x14ac:dyDescent="0.25">
      <c r="A4" s="290" t="s">
        <v>54</v>
      </c>
      <c r="B4" s="290"/>
      <c r="C4" s="13" t="s">
        <v>55</v>
      </c>
      <c r="D4" s="13" t="s">
        <v>56</v>
      </c>
      <c r="E4" s="13" t="s">
        <v>57</v>
      </c>
    </row>
    <row r="5" spans="1:5" x14ac:dyDescent="0.25">
      <c r="A5" s="291" t="s">
        <v>63</v>
      </c>
      <c r="B5" s="292"/>
      <c r="C5" s="13">
        <v>6</v>
      </c>
      <c r="D5" s="13">
        <v>6</v>
      </c>
      <c r="E5" s="13">
        <f>D5-C5</f>
        <v>0</v>
      </c>
    </row>
    <row r="6" spans="1:5" x14ac:dyDescent="0.25">
      <c r="A6" s="290" t="s">
        <v>58</v>
      </c>
      <c r="B6" s="290"/>
      <c r="C6" s="13">
        <v>6</v>
      </c>
      <c r="D6" s="13">
        <v>6</v>
      </c>
      <c r="E6" s="13">
        <f>D6-C6</f>
        <v>0</v>
      </c>
    </row>
    <row r="7" spans="1:5" x14ac:dyDescent="0.25">
      <c r="A7" s="2"/>
      <c r="B7" s="2"/>
      <c r="C7" s="2"/>
      <c r="D7" s="2"/>
      <c r="E7" s="17">
        <f>SUM(E5:E6)</f>
        <v>0</v>
      </c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</sheetData>
  <mergeCells count="4">
    <mergeCell ref="A1:E1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E4"/>
    </sheetView>
  </sheetViews>
  <sheetFormatPr baseColWidth="10" defaultRowHeight="15" x14ac:dyDescent="0.25"/>
  <sheetData>
    <row r="1" spans="1:5" ht="15.75" thickBot="1" x14ac:dyDescent="0.3">
      <c r="A1" s="287" t="s">
        <v>61</v>
      </c>
      <c r="B1" s="288"/>
      <c r="C1" s="288"/>
      <c r="D1" s="288"/>
      <c r="E1" s="289"/>
    </row>
    <row r="4" spans="1:5" x14ac:dyDescent="0.25">
      <c r="A4" s="290" t="s">
        <v>54</v>
      </c>
      <c r="B4" s="290"/>
      <c r="C4" s="13" t="s">
        <v>55</v>
      </c>
      <c r="D4" s="13" t="s">
        <v>56</v>
      </c>
      <c r="E4" s="13" t="s">
        <v>57</v>
      </c>
    </row>
    <row r="5" spans="1:5" x14ac:dyDescent="0.25">
      <c r="A5" s="291">
        <v>578</v>
      </c>
      <c r="B5" s="292"/>
      <c r="C5" s="13">
        <v>2</v>
      </c>
      <c r="D5" s="13">
        <v>0</v>
      </c>
      <c r="E5" s="13">
        <f>D5-C5</f>
        <v>-2</v>
      </c>
    </row>
    <row r="6" spans="1:5" x14ac:dyDescent="0.25">
      <c r="A6" s="290" t="s">
        <v>64</v>
      </c>
      <c r="B6" s="290"/>
      <c r="C6" s="13">
        <v>3</v>
      </c>
      <c r="D6" s="13">
        <v>3</v>
      </c>
      <c r="E6" s="75">
        <f t="shared" ref="E6:E9" si="0">D6-C6</f>
        <v>0</v>
      </c>
    </row>
    <row r="7" spans="1:5" x14ac:dyDescent="0.25">
      <c r="A7" s="293" t="s">
        <v>75</v>
      </c>
      <c r="B7" s="293"/>
      <c r="C7" s="1">
        <v>2</v>
      </c>
      <c r="D7" s="1">
        <v>0</v>
      </c>
      <c r="E7" s="75">
        <f t="shared" si="0"/>
        <v>-2</v>
      </c>
    </row>
    <row r="8" spans="1:5" x14ac:dyDescent="0.25">
      <c r="A8" s="293" t="s">
        <v>74</v>
      </c>
      <c r="B8" s="293"/>
      <c r="C8" s="79">
        <v>4</v>
      </c>
      <c r="D8" s="79">
        <v>4</v>
      </c>
      <c r="E8" s="75">
        <f t="shared" si="0"/>
        <v>0</v>
      </c>
    </row>
    <row r="9" spans="1:5" x14ac:dyDescent="0.25">
      <c r="A9" s="290" t="s">
        <v>76</v>
      </c>
      <c r="B9" s="290"/>
      <c r="C9" s="80">
        <v>1</v>
      </c>
      <c r="D9" s="80">
        <v>0</v>
      </c>
      <c r="E9" s="80">
        <f t="shared" si="0"/>
        <v>-1</v>
      </c>
    </row>
    <row r="10" spans="1:5" x14ac:dyDescent="0.25">
      <c r="E10" s="81">
        <f>SUM(E5:E9)</f>
        <v>-5</v>
      </c>
    </row>
  </sheetData>
  <mergeCells count="7">
    <mergeCell ref="A8:B8"/>
    <mergeCell ref="A9:B9"/>
    <mergeCell ref="A1:E1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chargement 2014</vt:lpstr>
      <vt:lpstr>chargement 2015</vt:lpstr>
      <vt:lpstr>chargement 2016</vt:lpstr>
      <vt:lpstr>chargement 2017</vt:lpstr>
      <vt:lpstr>Chargement 2018</vt:lpstr>
      <vt:lpstr>Chargement 2019</vt:lpstr>
      <vt:lpstr>Chargement 2020</vt:lpstr>
      <vt:lpstr>Réception 2014</vt:lpstr>
      <vt:lpstr>Réception 2015</vt:lpstr>
      <vt:lpstr>Réception 2016</vt:lpstr>
      <vt:lpstr>Réception 2017</vt:lpstr>
      <vt:lpstr>Réception 2018</vt:lpstr>
      <vt:lpstr>Réception 2019</vt:lpstr>
      <vt:lpstr>Feuil2</vt:lpstr>
    </vt:vector>
  </TitlesOfParts>
  <Company>COFEPP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PLACENTI, Claire</dc:creator>
  <cp:lastModifiedBy>Microsoft</cp:lastModifiedBy>
  <dcterms:created xsi:type="dcterms:W3CDTF">2015-07-02T09:44:24Z</dcterms:created>
  <dcterms:modified xsi:type="dcterms:W3CDTF">2021-01-27T14:19:49Z</dcterms:modified>
</cp:coreProperties>
</file>